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theme/themeOverride1.xml" ContentType="application/vnd.openxmlformats-officedocument.themeOverrid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theme/themeOverride2.xml" ContentType="application/vnd.openxmlformats-officedocument.themeOverrid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theme/themeOverride3.xml" ContentType="application/vnd.openxmlformats-officedocument.themeOverrid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theme/themeOverride4.xml" ContentType="application/vnd.openxmlformats-officedocument.themeOverride+xml"/>
  <Override PartName="/xl/charts/chart5.xml" ContentType="application/vnd.openxmlformats-officedocument.drawingml.chart+xml"/>
  <Override PartName="/xl/theme/themeOverride5.xml" ContentType="application/vnd.openxmlformats-officedocument.themeOverride+xml"/>
  <Override PartName="/xl/charts/chart6.xml" ContentType="application/vnd.openxmlformats-officedocument.drawingml.chart+xml"/>
  <Override PartName="/xl/charts/style5.xml" ContentType="application/vnd.ms-office.chartstyle+xml"/>
  <Override PartName="/xl/charts/colors5.xml" ContentType="application/vnd.ms-office.chartcolorstyle+xml"/>
  <Override PartName="/xl/theme/themeOverride6.xml" ContentType="application/vnd.openxmlformats-officedocument.themeOverride+xml"/>
  <Override PartName="/xl/charts/chart7.xml" ContentType="application/vnd.openxmlformats-officedocument.drawingml.chart+xml"/>
  <Override PartName="/xl/charts/style6.xml" ContentType="application/vnd.ms-office.chartstyle+xml"/>
  <Override PartName="/xl/charts/colors6.xml" ContentType="application/vnd.ms-office.chartcolorstyle+xml"/>
  <Override PartName="/xl/theme/themeOverride7.xml" ContentType="application/vnd.openxmlformats-officedocument.themeOverride+xml"/>
  <Override PartName="/xl/charts/chart8.xml" ContentType="application/vnd.openxmlformats-officedocument.drawingml.chart+xml"/>
  <Override PartName="/xl/charts/style7.xml" ContentType="application/vnd.ms-office.chartstyle+xml"/>
  <Override PartName="/xl/charts/colors7.xml" ContentType="application/vnd.ms-office.chartcolorstyle+xml"/>
  <Override PartName="/xl/theme/themeOverride8.xml" ContentType="application/vnd.openxmlformats-officedocument.themeOverride+xml"/>
  <Override PartName="/xl/charts/chart9.xml" ContentType="application/vnd.openxmlformats-officedocument.drawingml.chart+xml"/>
  <Override PartName="/xl/charts/style8.xml" ContentType="application/vnd.ms-office.chartstyle+xml"/>
  <Override PartName="/xl/charts/colors8.xml" ContentType="application/vnd.ms-office.chartcolorstyle+xml"/>
  <Override PartName="/xl/theme/themeOverride9.xml" ContentType="application/vnd.openxmlformats-officedocument.themeOverride+xml"/>
  <Override PartName="/xl/charts/chart10.xml" ContentType="application/vnd.openxmlformats-officedocument.drawingml.chart+xml"/>
  <Override PartName="/xl/charts/style9.xml" ContentType="application/vnd.ms-office.chartstyle+xml"/>
  <Override PartName="/xl/charts/colors9.xml" ContentType="application/vnd.ms-office.chartcolorstyle+xml"/>
  <Override PartName="/xl/theme/themeOverride10.xml" ContentType="application/vnd.openxmlformats-officedocument.themeOverride+xml"/>
  <Override PartName="/xl/charts/chart11.xml" ContentType="application/vnd.openxmlformats-officedocument.drawingml.chart+xml"/>
  <Override PartName="/xl/charts/style10.xml" ContentType="application/vnd.ms-office.chartstyle+xml"/>
  <Override PartName="/xl/charts/colors10.xml" ContentType="application/vnd.ms-office.chartcolorstyle+xml"/>
  <Override PartName="/xl/theme/themeOverride11.xml" ContentType="application/vnd.openxmlformats-officedocument.themeOverride+xml"/>
  <Override PartName="/xl/charts/chart12.xml" ContentType="application/vnd.openxmlformats-officedocument.drawingml.chart+xml"/>
  <Override PartName="/xl/charts/style11.xml" ContentType="application/vnd.ms-office.chartstyle+xml"/>
  <Override PartName="/xl/charts/colors11.xml" ContentType="application/vnd.ms-office.chartcolorstyle+xml"/>
  <Override PartName="/xl/theme/themeOverride12.xml" ContentType="application/vnd.openxmlformats-officedocument.themeOverride+xml"/>
  <Override PartName="/xl/charts/chart13.xml" ContentType="application/vnd.openxmlformats-officedocument.drawingml.chart+xml"/>
  <Override PartName="/xl/charts/style12.xml" ContentType="application/vnd.ms-office.chartstyle+xml"/>
  <Override PartName="/xl/charts/colors12.xml" ContentType="application/vnd.ms-office.chartcolorstyle+xml"/>
  <Override PartName="/xl/theme/themeOverride13.xml" ContentType="application/vnd.openxmlformats-officedocument.themeOverride+xml"/>
  <Override PartName="/xl/drawings/drawing2.xml" ContentType="application/vnd.openxmlformats-officedocument.drawing+xml"/>
  <Override PartName="/xl/charts/chart14.xml" ContentType="application/vnd.openxmlformats-officedocument.drawingml.chart+xml"/>
  <Override PartName="/xl/charts/style13.xml" ContentType="application/vnd.ms-office.chartstyle+xml"/>
  <Override PartName="/xl/charts/colors13.xml" ContentType="application/vnd.ms-office.chartcolorstyle+xml"/>
  <Override PartName="/xl/theme/themeOverride14.xml" ContentType="application/vnd.openxmlformats-officedocument.themeOverrid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D:\MIT_Nerd\"/>
    </mc:Choice>
  </mc:AlternateContent>
  <bookViews>
    <workbookView xWindow="0" yWindow="0" windowWidth="24000" windowHeight="9735"/>
  </bookViews>
  <sheets>
    <sheet name="Organizational diagnosis" sheetId="4" r:id="rId1"/>
    <sheet name="Chart" sheetId="2" r:id="rId2"/>
  </sheet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calcChain.xml><?xml version="1.0" encoding="utf-8"?>
<calcChain xmlns="http://schemas.openxmlformats.org/spreadsheetml/2006/main">
  <c r="B91" i="2" l="1"/>
  <c r="N167" i="4" l="1"/>
  <c r="N276" i="4"/>
  <c r="B69" i="2" s="1"/>
  <c r="N266" i="4"/>
  <c r="B68" i="2" s="1"/>
  <c r="C387" i="4"/>
  <c r="N149" i="4"/>
  <c r="B45" i="2" s="1"/>
  <c r="A88" i="2"/>
  <c r="A80" i="2"/>
  <c r="A72" i="2"/>
  <c r="A67" i="2"/>
  <c r="A62" i="2"/>
  <c r="A54" i="2"/>
  <c r="A49" i="2"/>
  <c r="A44" i="2"/>
  <c r="A39" i="2"/>
  <c r="A34" i="2"/>
  <c r="H121" i="4"/>
  <c r="D137" i="4"/>
  <c r="D138" i="4"/>
  <c r="D139" i="4"/>
  <c r="D140" i="4"/>
  <c r="D141" i="4"/>
  <c r="D142" i="4"/>
  <c r="D143" i="4"/>
  <c r="D144" i="4"/>
  <c r="D145" i="4"/>
  <c r="D146" i="4"/>
  <c r="D147" i="4"/>
  <c r="D148" i="4"/>
  <c r="D136" i="4"/>
  <c r="N67" i="4"/>
  <c r="N243" i="4"/>
  <c r="B64" i="2" s="1"/>
  <c r="N237" i="4"/>
  <c r="N213" i="4"/>
  <c r="N40" i="4"/>
  <c r="B36" i="2" s="1"/>
  <c r="N191" i="4"/>
  <c r="B55" i="2"/>
  <c r="N201" i="4"/>
  <c r="B56" i="2" s="1"/>
  <c r="B50" i="2"/>
  <c r="O106" i="4"/>
  <c r="O107" i="4"/>
  <c r="O104" i="4"/>
  <c r="O105" i="4"/>
  <c r="O102" i="4"/>
  <c r="O103" i="4"/>
  <c r="N48" i="4"/>
  <c r="B35" i="2" s="1"/>
  <c r="N76" i="4"/>
  <c r="B41" i="2" s="1"/>
  <c r="N400" i="4"/>
  <c r="B90" i="2" s="1"/>
  <c r="N393" i="4"/>
  <c r="B89" i="2" s="1"/>
  <c r="N371" i="4"/>
  <c r="B84" i="2" s="1"/>
  <c r="N380" i="4"/>
  <c r="N357" i="4"/>
  <c r="B82" i="2" s="1"/>
  <c r="N348" i="4"/>
  <c r="B81" i="2" s="1"/>
  <c r="N329" i="4"/>
  <c r="B77" i="2" s="1"/>
  <c r="N321" i="4"/>
  <c r="B76" i="2" s="1"/>
  <c r="N298" i="4"/>
  <c r="B73" i="2" s="1"/>
  <c r="N309" i="4"/>
  <c r="B74" i="2" s="1"/>
  <c r="N222" i="4"/>
  <c r="B58" i="2" s="1"/>
  <c r="N173" i="4"/>
  <c r="B51" i="2" s="1"/>
  <c r="F331" i="4"/>
  <c r="B78" i="2" s="1"/>
  <c r="C137" i="4"/>
  <c r="C138" i="4"/>
  <c r="C139" i="4"/>
  <c r="C140" i="4"/>
  <c r="C141" i="4"/>
  <c r="C142" i="4"/>
  <c r="C143" i="4"/>
  <c r="C144" i="4"/>
  <c r="C145" i="4"/>
  <c r="C146" i="4"/>
  <c r="C147" i="4"/>
  <c r="C148" i="4"/>
  <c r="C136" i="4"/>
  <c r="O100" i="4"/>
  <c r="O101" i="4"/>
  <c r="O108" i="4"/>
  <c r="O109" i="4"/>
  <c r="O110" i="4"/>
  <c r="O111" i="4"/>
  <c r="O99" i="4"/>
  <c r="F382" i="4" l="1"/>
  <c r="B86" i="2" s="1"/>
  <c r="B85" i="2"/>
  <c r="F359" i="4"/>
  <c r="B83" i="2" s="1"/>
  <c r="F311" i="4"/>
  <c r="B75" i="2" s="1"/>
  <c r="F278" i="4"/>
  <c r="B70" i="2" s="1"/>
  <c r="F245" i="4"/>
  <c r="B65" i="2" s="1"/>
  <c r="B63" i="2"/>
  <c r="F224" i="4"/>
  <c r="B60" i="2" s="1"/>
  <c r="F203" i="4"/>
  <c r="B57" i="2" s="1"/>
  <c r="F179" i="4"/>
  <c r="B52" i="2" s="1"/>
  <c r="N112" i="4"/>
  <c r="F79" i="4"/>
  <c r="B42" i="2" s="1"/>
  <c r="B40" i="2"/>
  <c r="F50" i="4"/>
  <c r="B37" i="2" s="1"/>
  <c r="F151" i="4"/>
  <c r="B47" i="2" s="1"/>
  <c r="B46" i="2"/>
  <c r="B59" i="2"/>
  <c r="F402" i="4"/>
</calcChain>
</file>

<file path=xl/sharedStrings.xml><?xml version="1.0" encoding="utf-8"?>
<sst xmlns="http://schemas.openxmlformats.org/spreadsheetml/2006/main" count="433" uniqueCount="320">
  <si>
    <t>(1-5)</t>
  </si>
  <si>
    <t>x</t>
  </si>
  <si>
    <t>y-axis</t>
  </si>
  <si>
    <t>x-axis</t>
  </si>
  <si>
    <t>b. How close does the firm want to be to social demands, including its regulators; does it want to meet environmental needs – present and anticipated?</t>
  </si>
  <si>
    <t>a. How innovative are the firm’s products?</t>
  </si>
  <si>
    <t>b. What is the price compared to the value of the product?</t>
  </si>
  <si>
    <t>c. What is the price level compared to the quality level?</t>
  </si>
  <si>
    <t>d. How frequently does the firm develop new products?</t>
  </si>
  <si>
    <t>e. How difficult is it for other firms to develop related products?</t>
  </si>
  <si>
    <t>a. What is the firm’s degree of process innovation?</t>
  </si>
  <si>
    <t>b. What are its prices compared to the competition?</t>
  </si>
  <si>
    <t>c. What is its quality in terms of its standardization and reliability?</t>
  </si>
  <si>
    <t>d. What is the number of products the organization has compared to its competitors?</t>
  </si>
  <si>
    <t>e. What are the barriers to entry in its industry?</t>
  </si>
  <si>
    <t>a. What is the number of critical factors in the firm’s environment? List each factor below and then count to estimate the total number of critical factors.</t>
  </si>
  <si>
    <t>1)</t>
  </si>
  <si>
    <t>2)</t>
  </si>
  <si>
    <t>3)</t>
  </si>
  <si>
    <t>4)</t>
  </si>
  <si>
    <t>5)</t>
  </si>
  <si>
    <t>b. What is the overall interdependency among these factors? That is, to what extent is this set of factors interrelated, or correlated with one another? Select an overall rating of: low, medium, or high.</t>
  </si>
  <si>
    <t>Low</t>
  </si>
  <si>
    <t>Medium</t>
  </si>
  <si>
    <t>High</t>
  </si>
  <si>
    <t>Interdependency of factors</t>
  </si>
  <si>
    <t>Number of factors in the environment</t>
  </si>
  <si>
    <t>1-3</t>
  </si>
  <si>
    <t>4-6</t>
  </si>
  <si>
    <t>7-9</t>
  </si>
  <si>
    <t>10-12</t>
  </si>
  <si>
    <t>More than 12</t>
  </si>
  <si>
    <t>6)</t>
  </si>
  <si>
    <t>7)</t>
  </si>
  <si>
    <t>8)</t>
  </si>
  <si>
    <t>9)</t>
  </si>
  <si>
    <t>10)</t>
  </si>
  <si>
    <t>11)</t>
  </si>
  <si>
    <t>12)</t>
  </si>
  <si>
    <t>a. Is the focus of your activities on internal operations of the organization (1) or, are you more focused toward products, services, and/or customers (5)?</t>
  </si>
  <si>
    <t>b. To what extent do you form subunits to organize work around your customers, (1)–(5)?</t>
  </si>
  <si>
    <t>c. To what extent do you form subunits to organize work around your firm’s products or services, (1)–(5)?</t>
  </si>
  <si>
    <t>a. To what extent does your organization create subunits based on specialties or skills of its workers, (1)–(5)?</t>
  </si>
  <si>
    <t>b. Is your orientation toward specialization of functions and clear definition of jobs, i.e., high on functional specialization, or is your orientation low on specialization, (1)–(5)?</t>
  </si>
  <si>
    <t>c. To what extent does the firm have clearly defined roles and responsibilities for various subunits, (1)–(5)?</t>
  </si>
  <si>
    <t>a. To what extent are the units of your firm located close to corporate headquarters (1) or far from corporate headquarters (5)?</t>
  </si>
  <si>
    <t>b. To what extent does your firm consolidate work in one region of the world (1) or distribute its work to many locales (5)?</t>
  </si>
  <si>
    <t>c. To what extent are the important business decisions in your organization made with a corporate perspective in mind (1) versus a local perspective (5)?</t>
  </si>
  <si>
    <t>d. Overall, is the firm organized to assure centralization of decision-making and consistency of work practices across subunits (1) or autonomy of local units and customization to meet local needs (5)?</t>
  </si>
  <si>
    <t>To what extent does your firm make decisions about where to locate its operations based on the following criteria:</t>
  </si>
  <si>
    <t>a. close proximity to customers (1)–(5)?</t>
  </si>
  <si>
    <t>b. close proximity to human resources, whether skilled or unskilled (1)–(5)?</t>
  </si>
  <si>
    <t>c. close proximity to suppliers (1)–(5)?</t>
  </si>
  <si>
    <t>d. close proximity to business partners (1)–(5)?</t>
  </si>
  <si>
    <t>e. close proximity to resources to its ongoing business (1)–(5)?</t>
  </si>
  <si>
    <t>Note that the rating scales for task design are reversed, so that 1 = high and 5 = low.</t>
  </si>
  <si>
    <t>a. Does the firm treat each work task as unique (low)?</t>
  </si>
  <si>
    <t>b. Does it execute the task today much as it did yesterday (high), or is there a good deal of variation (low)?</t>
  </si>
  <si>
    <t>c. To what extent does it standardize the task (high) rather than customize it (low)?</t>
  </si>
  <si>
    <t>a. Does the firm divide its big task into subtasks that are independent of one another (high), or are the subtasks connected, requiring a lot of coordination (low)?</t>
  </si>
  <si>
    <t>b. Does it manage the task as a set of specialized independent functions (high) or as a process flow (low)?</t>
  </si>
  <si>
    <t>What proportion of employees hold advanced (university) degrees or have many years of specialized training and experience?</t>
  </si>
  <si>
    <t>a. To what extent does top management maintain control themselves (1), or encourage others to take on responsibility for managing work tasks (5)?</t>
  </si>
  <si>
    <t>b. To what extent does top management allow its direct reports to make important decisions and take actions for the organization (1 = low, 5 = high)?</t>
  </si>
  <si>
    <t>c. Overall, for your unit of analysis, what is top management’s preference for delegation, (1) low or (5) high?</t>
  </si>
  <si>
    <t>a. To what extent does top management concern itself with the “big picture” (1), rather than the detail (5), in decision-making?</t>
  </si>
  <si>
    <t>b. Does top management tend to be aggressive (1), or cautious (5), in its decision-making?</t>
  </si>
  <si>
    <t>c. How risk-embracing (1), versus risk-avoiding (5), is the top management?</t>
  </si>
  <si>
    <t>d. To what extent is top management control-oriented in the management of its direct reports: low (1) or high (5)?</t>
  </si>
  <si>
    <t>a. To what extent do people prefer old ways of thinking and doing things (1) versus embrace new ways of thinking and doing things (5)?</t>
  </si>
  <si>
    <t>b. To what extent do people tend to shift direction or adjust their work habits to meet new, unanticipated challenges, low (1) or high (5)?</t>
  </si>
  <si>
    <t>c. Overall, what is the organization’s level of readiness to change, low (1) or high (5)?</t>
  </si>
  <si>
    <t>a. What is the level of distrust in the firm, low (1) or high (5)?</t>
  </si>
  <si>
    <t>b. What is the level of conflict in the firm, low (1) or high (5)?</t>
  </si>
  <si>
    <t>c. To what extent do people perceive rewards not to be equal across employees, low (1) or high (5)?</t>
  </si>
  <si>
    <t>d. To what degree do people question the credibility of the organization’s leaders, low (1) or high (5)?</t>
  </si>
  <si>
    <t>e. What is the level of scapegoating, or blaming, of people for problems, low (1) or high (5)?</t>
  </si>
  <si>
    <t>a. To what extent are subunit decisions and actions directed by corporate headquarters or another sole authority (1) versus managed independently by the subunits (5)?</t>
  </si>
  <si>
    <t>b. To what degree does the top management leave control of operational decisions to managers or others in charge of those operations (1)–(5)?</t>
  </si>
  <si>
    <t>c. How much discretion do subunit managers have in establishing their budgets (1)–(5)?</t>
  </si>
  <si>
    <t xml:space="preserve">To what extent does your organization use formalized methods of coordination and control: very little (1) or to a great extent (5)? </t>
  </si>
  <si>
    <t>a. To what extent does the organization rely on rules, codes, or policies to manage how work is done (1)–(5)?</t>
  </si>
  <si>
    <t>b. Are there precise job descriptions to describe who does what and how (1)–(5)?</t>
  </si>
  <si>
    <t>c. Are there well-known expectations about what is “correct,” “acceptable,” or “expected” of employees (1)–(5)?</t>
  </si>
  <si>
    <t>d. Are there well-known penalties for violating rules or not meeting expectations of on-the-job behavior (1)–(5)?</t>
  </si>
  <si>
    <t>e. To what extent are employee actions monitored, recorded, and/or provided as feedback to either the workers themselves or to managers (1)–(5)?</t>
  </si>
  <si>
    <t>a. Are people rewarded using a fixed salary or hourly/daily wage (1), or are they rewarded based solely on the quality/quantity of their work output (5)?</t>
  </si>
  <si>
    <t>b. To what degree are salaries or other rewards based on the skills, experiences, on-the-job efforts, or cooperativeness of the employee (1), versus the quantity or quality of their work results (5)?</t>
  </si>
  <si>
    <t>a. Do the activities in your organization require collaboration by individuals (1) or can they be done by a group (5)?</t>
  </si>
  <si>
    <t>b. To what extent are teams compensated based only on individual performance (1) versus performance as an organization (5)?</t>
  </si>
  <si>
    <t>c. In evaluating people for promotions, benefits, or other rewards, whether tangible or intangible, does management emphasize the individual’s work (1) or the total organization’s (unit of analysis) work (5)?</t>
  </si>
  <si>
    <t>13)</t>
  </si>
  <si>
    <t>Result:</t>
  </si>
  <si>
    <t>To determine how the organization score on complexity, revise with the following table:</t>
  </si>
  <si>
    <t>The score on complexity is calculated here:</t>
  </si>
  <si>
    <t>The score on unpredictability is:</t>
  </si>
  <si>
    <t>Less than 100 employees</t>
  </si>
  <si>
    <t>1001–2000 employees</t>
  </si>
  <si>
    <t>More than 2000 employees</t>
  </si>
  <si>
    <t>(1)</t>
  </si>
  <si>
    <t>(2)</t>
  </si>
  <si>
    <t>(3)</t>
  </si>
  <si>
    <t>(4)</t>
  </si>
  <si>
    <t>(5)</t>
  </si>
  <si>
    <t>0 to 10%</t>
  </si>
  <si>
    <t>11 to 20%</t>
  </si>
  <si>
    <t>21 to 50%</t>
  </si>
  <si>
    <t>51 to 75%</t>
  </si>
  <si>
    <t>76 to 100%</t>
  </si>
  <si>
    <t xml:space="preserve">101–500 employees </t>
  </si>
  <si>
    <t xml:space="preserve">501–1000 employees </t>
  </si>
  <si>
    <t>To what extent does your organization govern work tasks, people, and processes using a decentralized approach: very little (1) or to a great extent (5)?</t>
  </si>
  <si>
    <t>Think about the kind of knowledge that is most critical to your organization’s success in doing its everyday work. Rate your answer to each question using the scale from very little (1) or to a great extent (5).</t>
  </si>
  <si>
    <t>a. To what extent is the vital knowledge of the firm codifiable (1) or non-codifiable (5), in the sense that it does not lend itself to being explicitly captured, processed, and stored?</t>
  </si>
  <si>
    <t>b. Could most of the important information that is exchanged within the firm be readily recorded on paper or in a computer system (1 = yes, 5 = no)?</t>
  </si>
  <si>
    <t>c. Does the information exchanged within the organization require interpretation in order to be meaningful (1 = not much interpretation required, 5 = high interpretation required)?</t>
  </si>
  <si>
    <t>d. Is information relatively easy to understand and explain (1), or are there subtleties to understanding the information, requiring specialized experience or expertise to fully “make sense” of the information (5)?</t>
  </si>
  <si>
    <t>What is the overall volume of data that the organization must collect, process, and store on a regular basis, low or high? To answer this question you may think about the following, answering each question with a rating from very little (1) or to a great extent (5)?</t>
  </si>
  <si>
    <t>a. Are most of the organization’s work tasks unique (1), or are the work tasks repeated in large volume (5)?</t>
  </si>
  <si>
    <t>b. Does execution of work tasks rely on having a relatively small (1) or large (5) amount of data available to the worker or decision maker responsible for the task?</t>
  </si>
  <si>
    <t>c. To what extent are there common types of data that can be captured and made useful for many transactions and tasks (1 = low extent, 5 = high extent)?</t>
  </si>
  <si>
    <t>Quadrant name:</t>
  </si>
  <si>
    <t>a. Does the firm discuss the relation between the input of resources and the output of products and/or services; does the firm want to utilize its resources well?</t>
  </si>
  <si>
    <t>b. Does the firm discuss (and value) the relation between the effort spent by employees and what they produce; does the firm want to make good use of the employees’ skills?</t>
  </si>
  <si>
    <t>c. Does the firm support employee skills development and learning for enhancing productivity?</t>
  </si>
  <si>
    <t>d. Does the firm’s leadership articulate its concern for a strong relationship on the above?</t>
  </si>
  <si>
    <t>3. How does the organization score on efficiency?</t>
  </si>
  <si>
    <t>4. How does the organization score on effectiveness?</t>
  </si>
  <si>
    <t>d. How close does the firm want to be to its financiers and stockholders: does it value its relations with its owners, banks and financial institutions – present and anticipated?</t>
  </si>
  <si>
    <t>a. How close does the firm want to be to its customers; does it meet the customer needs precisely – present and anticipated?</t>
  </si>
  <si>
    <t>c. How close does the firm want to be to its suppliers, including outsourcers: does it want to relate to supplier needs and concerns – present and anticipated?</t>
  </si>
  <si>
    <t>1. What is the unit of analysis for the step-by-step approach?</t>
  </si>
  <si>
    <t>2. What does the organization do? What is its major work activity?</t>
  </si>
  <si>
    <t>1. What is your unit of analysis that you chose in Chapters 1, 2, and 3? Use this unit of analysis as the organization when answering the questions below. The questions below will help you locate your organization on the functional orientation dimension and the product/service/customer dimension.</t>
  </si>
  <si>
    <t>2. Product/service/customer orientation</t>
  </si>
  <si>
    <t>3. Functional specialization</t>
  </si>
  <si>
    <t>4. You can now locate your organization on Figure 4.7. What is your firm’s configuration?</t>
  </si>
  <si>
    <t>1. What is the organization’s degree of local responsiveness?</t>
  </si>
  <si>
    <t>2. What is your organization’s degree of optimal sourcing?</t>
  </si>
  <si>
    <t xml:space="preserve">3. How many agreements on external activities in terms of products/services, supplier resources and R&amp;D efforts does your organization have on the scale from (1)–(5)? </t>
  </si>
  <si>
    <t>a. Count the number of external agreements you have for products/services and assess from few (1) to many (5).</t>
  </si>
  <si>
    <t>b. Count the number of external agreements you have with resource suppliers and assess from few (1) to many (5).</t>
  </si>
  <si>
    <t>c. Count the number of external agreements you have for R&amp;D activities and assess from few (1) to many (5).</t>
  </si>
  <si>
    <t xml:space="preserve">4. How many external people agreements does the organization have on a scale of few (1) to many (5)? If your firm has a Human Resources department, you are likely to find the information you need here.  </t>
  </si>
  <si>
    <t xml:space="preserve">a. Count the number of part time people agreements you have and assess from few (1) to many (5). </t>
  </si>
  <si>
    <t>b. Count the number agreements with high skilled and specialized people your organization has and assess from few (1) to many (5).</t>
  </si>
  <si>
    <t>c. Count the number of agreements with external people you have in other categories and assess from few (1) to many (5).</t>
  </si>
  <si>
    <t>1. What is the degree of repetitiveness of the task in the firm, i.e., high to low?</t>
  </si>
  <si>
    <t>2. What is the degree of divisibility of the task in the firm, i.e., high to low?</t>
  </si>
  <si>
    <t>c. To what extent are the units that perform the subtasks free to design their work as they wish (high) rather than as instructed (low)?</t>
  </si>
  <si>
    <t>1. What is your unit of analysis that you chose in earlier chapters? Use this unit of analysis as the organization when answering the questions below. The questions below will help you locate your chosen organization on the number of people and professionalization dimensions.</t>
  </si>
  <si>
    <t>2. Number of individuals</t>
  </si>
  <si>
    <t>How many people are there in the firm? Normally, we mean the number of employees. The measure is the actual count of individuals who are working in the organization, whether full time or part time.</t>
  </si>
  <si>
    <t>3. Professionalization</t>
  </si>
  <si>
    <t>2. Preference for delegation</t>
  </si>
  <si>
    <t>3. Uncertainty avoidance</t>
  </si>
  <si>
    <r>
      <t xml:space="preserve">Remember that the questions relate to </t>
    </r>
    <r>
      <rPr>
        <i/>
        <sz val="11"/>
        <color theme="1"/>
        <rFont val="Calibri"/>
        <family val="2"/>
        <scheme val="minor"/>
      </rPr>
      <t>preferences</t>
    </r>
    <r>
      <rPr>
        <sz val="11"/>
        <color theme="1"/>
        <rFont val="Calibri"/>
        <family val="2"/>
        <scheme val="minor"/>
      </rPr>
      <t xml:space="preserve"> for, not to what the current situation permits. </t>
    </r>
  </si>
  <si>
    <t>You can now locate your chosen organization on Figure 8.4. What is your firm’s climate?</t>
  </si>
  <si>
    <t>2. Decentralization</t>
  </si>
  <si>
    <t>d. How much discretion does subunit managers have in determining how his or her unit will be evaluated (1)–(5)?</t>
  </si>
  <si>
    <t>e. How much discretion does subunit managers have over how work exceptions are to be handled (1)–(5)?</t>
  </si>
  <si>
    <t>3. Formalization</t>
  </si>
  <si>
    <t>5. Tacit nature of information</t>
  </si>
  <si>
    <t>6. Amount of information</t>
  </si>
  <si>
    <t xml:space="preserve">2. To what degree are results-based incentives used in your organization (1)–(5)? </t>
  </si>
  <si>
    <t>c. In evaluating people for promotions, benefits, or other rewards, whether tangible or intangible, does management emphasize how work is done (1) or the results of the work(5)?</t>
  </si>
  <si>
    <t>3. To what degree are group-based incentives used in the organization (1)–(5)?</t>
  </si>
  <si>
    <t>Total number of critical factors:</t>
  </si>
  <si>
    <t xml:space="preserve">1. First, assess the degree of complexity of the environment for your unit of analysis. Complexity is the number of variables in the environment and their interdependency. It refers to factors that can influence the operations and outcome of your organization. These may include the industry, the competitors, suppliers, the financial system, the human resource talent pool, new technology, prices, quality requirements, financial conditions, governmental relations, and political conditions, among many other factors. Identify external conditions that in a significant way could affect your chosen organization. These should be conditions that you constantly feel you need to scan and monitor. </t>
  </si>
  <si>
    <t>2. Unpredictability: For each factor that you have included in the firm’s environment in Part 1a above, score its unpredictability on the scale from 1 to 5</t>
  </si>
  <si>
    <t>Score on Exploration</t>
  </si>
  <si>
    <t>Score on Efficiency</t>
  </si>
  <si>
    <t>Score on Effectiveness</t>
  </si>
  <si>
    <t>Score on Exploitation</t>
  </si>
  <si>
    <t>Score on Complexity</t>
  </si>
  <si>
    <t>Score on Unpredictability</t>
  </si>
  <si>
    <t>y</t>
  </si>
  <si>
    <t>Score on Functional specialization</t>
  </si>
  <si>
    <t>Score on Product/Service/Customer Orientation</t>
  </si>
  <si>
    <t>Score on Local responsiveness</t>
  </si>
  <si>
    <t>Score on Optimal sourcing</t>
  </si>
  <si>
    <t>Score External activities</t>
  </si>
  <si>
    <t>Score on External people</t>
  </si>
  <si>
    <t>Score on Repetitiveness</t>
  </si>
  <si>
    <t>Score on Divisibility</t>
  </si>
  <si>
    <t>Score on Number of people</t>
  </si>
  <si>
    <t>Score on Professionalization</t>
  </si>
  <si>
    <t>Score on Preference for delegation</t>
  </si>
  <si>
    <t>Score on Uncertainty avoidance</t>
  </si>
  <si>
    <t>Score on Rediness to change</t>
  </si>
  <si>
    <t>Score on Tension</t>
  </si>
  <si>
    <t>Score on Decentralization</t>
  </si>
  <si>
    <t>Score on Formalization</t>
  </si>
  <si>
    <t>Score on Tacit nature of information</t>
  </si>
  <si>
    <t>Score on Amount of information</t>
  </si>
  <si>
    <t>Score on Basis of evaluation</t>
  </si>
  <si>
    <t>Score on Target of incentives</t>
  </si>
  <si>
    <t>Current scores</t>
  </si>
  <si>
    <t>To begin the organizational design process, choose the unit of analysis and keep that fixed throughout the step-by-step method: the top management layer of a large firm, a small firm, a division within a large firm, a department or a project. Thus, we advise starting with the whole firm by taking a cascade approach from top to bottom to obtain a complete analysis. Start at the executive level of the organization, go through the five-step design process, and then repeat the process for each major department or business division. You may have to iterate more than once. Of course the task of your design approach may not be the total firm. But our advice is to start at the top of the unit you are considering. It is essential that all the information relevant to assess the different design variables is brought together and diagnosed in an integrated fashion. To enable an organizational audit, what is essential is that all information is available to be dealt with once the diagnosis process begins. Therefore, it may be necessary to define the information gathering as a project, with clear allocation of project responsibilities and milestones for when the data should be retrieved.  Depending on the organization and its situation, the information gathering project may take many forms and shapes.</t>
  </si>
  <si>
    <t>d. Average score</t>
  </si>
  <si>
    <t>Set "X"</t>
  </si>
  <si>
    <t>Table 10.1 Fit and misfit table for incentive alignments in the diamond model</t>
  </si>
  <si>
    <t>Corresponding quadrant in organizational design space</t>
  </si>
  <si>
    <t>A</t>
  </si>
  <si>
    <t>B</t>
  </si>
  <si>
    <t>C</t>
  </si>
  <si>
    <t>D</t>
  </si>
  <si>
    <t>Incentives</t>
  </si>
  <si>
    <t>Coordination and control</t>
  </si>
  <si>
    <t>Organizational climate</t>
  </si>
  <si>
    <t>Leadership</t>
  </si>
  <si>
    <t>People</t>
  </si>
  <si>
    <t>Task design</t>
  </si>
  <si>
    <t>Agreements</t>
  </si>
  <si>
    <t>Geographic distribution</t>
  </si>
  <si>
    <t>Configuration</t>
  </si>
  <si>
    <t>Environment</t>
  </si>
  <si>
    <t>Strategy types</t>
  </si>
  <si>
    <t>Organizational goals</t>
  </si>
  <si>
    <t>Information and knowledge systems</t>
  </si>
  <si>
    <t>Personal pay</t>
  </si>
  <si>
    <t>Skill pay</t>
  </si>
  <si>
    <t>Bonus-based</t>
  </si>
  <si>
    <t>Event-driven</t>
  </si>
  <si>
    <t>Data-driven</t>
  </si>
  <si>
    <t>People-driven</t>
  </si>
  <si>
    <t>Relationship-driven</t>
  </si>
  <si>
    <t>Family</t>
  </si>
  <si>
    <t>Machine</t>
  </si>
  <si>
    <t>Market</t>
  </si>
  <si>
    <t>Group</t>
  </si>
  <si>
    <t>Internal process</t>
  </si>
  <si>
    <t>Developmental</t>
  </si>
  <si>
    <t>Rational goal</t>
  </si>
  <si>
    <t>Maestro</t>
  </si>
  <si>
    <t>Manager</t>
  </si>
  <si>
    <t>Leader</t>
  </si>
  <si>
    <t>Producer</t>
  </si>
  <si>
    <t>Shop</t>
  </si>
  <si>
    <t>Factory</t>
  </si>
  <si>
    <t>Laboratory</t>
  </si>
  <si>
    <t>Office</t>
  </si>
  <si>
    <t>Orderly</t>
  </si>
  <si>
    <t>Complicated</t>
  </si>
  <si>
    <t>Fragmented</t>
  </si>
  <si>
    <t>Knotty</t>
  </si>
  <si>
    <t>Self-contained</t>
  </si>
  <si>
    <t>Provider</t>
  </si>
  <si>
    <t>Collaborative community</t>
  </si>
  <si>
    <t>Confederation</t>
  </si>
  <si>
    <t>Global</t>
  </si>
  <si>
    <t>International</t>
  </si>
  <si>
    <t>Multi-domestic</t>
  </si>
  <si>
    <t>Transnational</t>
  </si>
  <si>
    <t>Simple</t>
  </si>
  <si>
    <t>Functional</t>
  </si>
  <si>
    <t>Divisional</t>
  </si>
  <si>
    <t>Matrix</t>
  </si>
  <si>
    <t>Calm</t>
  </si>
  <si>
    <t>Varied</t>
  </si>
  <si>
    <t>Reactor</t>
  </si>
  <si>
    <t>Defender</t>
  </si>
  <si>
    <t>Prospector</t>
  </si>
  <si>
    <t>Analyzer with innovation</t>
  </si>
  <si>
    <t>Analyzer without innovation</t>
  </si>
  <si>
    <t>Neither</t>
  </si>
  <si>
    <t>Efficiency</t>
  </si>
  <si>
    <t>Effectiveness</t>
  </si>
  <si>
    <t>Efficiency and Effectiveness</t>
  </si>
  <si>
    <t>Locally stormy</t>
  </si>
  <si>
    <t>Turbulent</t>
  </si>
  <si>
    <t>The organization score on optimal sourcing.</t>
  </si>
  <si>
    <t>The score on local responsiveness:</t>
  </si>
  <si>
    <t>The score on efficiency</t>
  </si>
  <si>
    <t>The score on effectiveness</t>
  </si>
  <si>
    <t>Richard M. Burton, Borge Obel and Dorthe Døjbak Håkonsson</t>
  </si>
  <si>
    <r>
      <t>Orgnizational Design: A Step-by-Step Approach</t>
    </r>
    <r>
      <rPr>
        <b/>
        <vertAlign val="superscript"/>
        <sz val="18"/>
        <color theme="3"/>
        <rFont val="Calibri"/>
        <family val="2"/>
      </rPr>
      <t>©</t>
    </r>
  </si>
  <si>
    <t>Use this unit of analysis as the organization when answering the questions below.</t>
  </si>
  <si>
    <t>1. Exploration:</t>
  </si>
  <si>
    <t>2. Exploitation:</t>
  </si>
  <si>
    <t>The score on exploration</t>
  </si>
  <si>
    <t>The score on exploitation</t>
  </si>
  <si>
    <t>Organizational diagnosis</t>
  </si>
  <si>
    <t>The average score to get the score functional specialization</t>
  </si>
  <si>
    <t>The score on product/service/customer orientation</t>
  </si>
  <si>
    <t>The reversed average score to get the score on repetitiveness</t>
  </si>
  <si>
    <t>The reversed average score to get the score on divisibility</t>
  </si>
  <si>
    <t>The organization score on number of individuals?</t>
  </si>
  <si>
    <t>The organization score on professionalization?</t>
  </si>
  <si>
    <r>
      <t xml:space="preserve">1. </t>
    </r>
    <r>
      <rPr>
        <b/>
        <sz val="11"/>
        <color theme="1"/>
        <rFont val="Calibri"/>
        <family val="2"/>
        <scheme val="minor"/>
      </rPr>
      <t xml:space="preserve">For your unit of analysis, what is the top management that you are describing here? </t>
    </r>
    <r>
      <rPr>
        <sz val="11"/>
        <color theme="1"/>
        <rFont val="Calibri"/>
        <family val="2"/>
        <scheme val="minor"/>
      </rPr>
      <t>It may be a single executive or a set of people (such as an executive group or board) who oversee your unit of analysis. Use this top management level when answering questions 2 and 3 below. Note that if you are the executive in charge of your unit of analysis, then these questions are about your leadership style.</t>
    </r>
  </si>
  <si>
    <t>The organization score on preference for delegation?</t>
  </si>
  <si>
    <t>The organization score on uncertainty avoidance?</t>
  </si>
  <si>
    <t>4. Readiness for change – activation emotions</t>
  </si>
  <si>
    <t>5. Tension – pleasant/unpleasant emotions</t>
  </si>
  <si>
    <t>The organization score on readiness for change?</t>
  </si>
  <si>
    <t>The organization score on tension?</t>
  </si>
  <si>
    <t>The organization score on decentralization?</t>
  </si>
  <si>
    <t>The organization score on formalization?</t>
  </si>
  <si>
    <t>The organization score on tacit nature of information?</t>
  </si>
  <si>
    <t>The organization score on amount of information?</t>
  </si>
  <si>
    <t>The organization score on basis of evaluation?</t>
  </si>
  <si>
    <t>The organization score on target of incentives?</t>
  </si>
  <si>
    <t>Profit sharing/gain-sharing</t>
  </si>
  <si>
    <t>Clan</t>
  </si>
  <si>
    <t>Mosaic</t>
  </si>
  <si>
    <t>Welcome to the spreadsheet model. The Organizational diagnosis contain macros, if there is any trouble activating this feature, go to the sheet "Guide for VBA". This will ensure the spreadsheet is saved macro enabled as well as ensuring the macros works properly. Furthermore, you should know that inserting or deleting rows or columns will make the macros not function.</t>
  </si>
  <si>
    <t>Goals of the organization</t>
  </si>
  <si>
    <t>Strategy</t>
  </si>
  <si>
    <t>Organizational forms</t>
  </si>
  <si>
    <t xml:space="preserve"> Task design</t>
  </si>
  <si>
    <t>Leadership and organizational climate</t>
  </si>
  <si>
    <t>Coordination, control, and information and knowledge systems</t>
  </si>
  <si>
    <t xml:space="preserve">Magazine </t>
  </si>
  <si>
    <t>Imperia company produces hybrid vehicles which uses traditional engine and rechargeble system</t>
  </si>
  <si>
    <t>Critical factor 1 competitors</t>
  </si>
  <si>
    <t>Critical factor 2 new technology</t>
  </si>
  <si>
    <t>Critical factor 3  human resource</t>
  </si>
  <si>
    <t>Critical factor 4  governmental relations</t>
  </si>
  <si>
    <t>critical factor 6  quality requirements</t>
  </si>
  <si>
    <t>critical factor 5 financial conditions</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</si>
</sst>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
    <numFmt numFmtId="165" formatCode="####"/>
    <numFmt numFmtId="166" formatCode="0.00;\-0.00;;@"/>
  </numFmts>
  <fonts count="15" x14ac:knownFonts="1">
    <font>
      <sz val="11"/>
      <color theme="1"/>
      <name val="Calibri"/>
      <family val="2"/>
      <scheme val="minor"/>
    </font>
    <font>
      <b/>
      <sz val="11"/>
      <color theme="1"/>
      <name val="Calibri"/>
      <family val="2"/>
      <scheme val="minor"/>
    </font>
    <font>
      <sz val="11"/>
      <color rgb="FFFF0000"/>
      <name val="Calibri"/>
      <family val="2"/>
      <scheme val="minor"/>
    </font>
    <font>
      <sz val="11"/>
      <color theme="0"/>
      <name val="Calibri"/>
      <family val="2"/>
      <scheme val="minor"/>
    </font>
    <font>
      <sz val="11"/>
      <name val="Calibri"/>
      <family val="2"/>
      <scheme val="minor"/>
    </font>
    <font>
      <i/>
      <sz val="11"/>
      <color theme="1"/>
      <name val="Calibri"/>
      <family val="2"/>
      <scheme val="minor"/>
    </font>
    <font>
      <b/>
      <sz val="18"/>
      <color theme="3"/>
      <name val="Calibri Light"/>
      <family val="2"/>
      <scheme val="major"/>
    </font>
    <font>
      <b/>
      <vertAlign val="superscript"/>
      <sz val="18"/>
      <color theme="3"/>
      <name val="Calibri"/>
      <family val="2"/>
    </font>
    <font>
      <sz val="16"/>
      <color theme="0"/>
      <name val="Calibri"/>
      <family val="2"/>
      <scheme val="minor"/>
    </font>
    <font>
      <sz val="20"/>
      <color theme="0"/>
      <name val="Calibri"/>
      <family val="2"/>
      <scheme val="minor"/>
    </font>
    <font>
      <b/>
      <sz val="16"/>
      <color theme="1"/>
      <name val="Calibri"/>
      <family val="2"/>
      <scheme val="minor"/>
    </font>
    <font>
      <b/>
      <sz val="11"/>
      <name val="Calibri"/>
      <family val="2"/>
      <scheme val="minor"/>
    </font>
    <font>
      <i/>
      <sz val="12"/>
      <color theme="1"/>
      <name val="Calibri"/>
      <family val="2"/>
      <scheme val="minor"/>
    </font>
    <font>
      <b/>
      <sz val="16"/>
      <name val="Calibri"/>
      <family val="2"/>
      <scheme val="minor"/>
    </font>
    <font>
      <b/>
      <sz val="14"/>
      <color theme="1"/>
      <name val="Calibri"/>
      <family val="2"/>
      <scheme val="minor"/>
    </font>
  </fonts>
  <fills count="8">
    <fill>
      <patternFill patternType="none"/>
    </fill>
    <fill>
      <patternFill patternType="gray125"/>
    </fill>
    <fill>
      <patternFill patternType="solid">
        <fgColor theme="0" tint="-0.249977111117893"/>
        <bgColor indexed="64"/>
      </patternFill>
    </fill>
    <fill>
      <patternFill patternType="solid">
        <fgColor rgb="FFFFFF99"/>
        <bgColor indexed="64"/>
      </patternFill>
    </fill>
    <fill>
      <patternFill patternType="solid">
        <fgColor theme="4" tint="0.79998168889431442"/>
        <bgColor indexed="64"/>
      </patternFill>
    </fill>
    <fill>
      <patternFill patternType="solid">
        <fgColor theme="4"/>
      </patternFill>
    </fill>
    <fill>
      <patternFill patternType="solid">
        <fgColor theme="8"/>
      </patternFill>
    </fill>
    <fill>
      <patternFill patternType="solid">
        <fgColor theme="0" tint="-4.9989318521683403E-2"/>
        <bgColor indexed="64"/>
      </patternFill>
    </fill>
  </fills>
  <borders count="25">
    <border>
      <left/>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style="medium">
        <color auto="1"/>
      </left>
      <right style="medium">
        <color auto="1"/>
      </right>
      <top style="medium">
        <color auto="1"/>
      </top>
      <bottom style="thin">
        <color auto="1"/>
      </bottom>
      <diagonal/>
    </border>
    <border>
      <left style="medium">
        <color auto="1"/>
      </left>
      <right style="medium">
        <color auto="1"/>
      </right>
      <top style="thin">
        <color auto="1"/>
      </top>
      <bottom style="thin">
        <color auto="1"/>
      </bottom>
      <diagonal/>
    </border>
    <border>
      <left style="medium">
        <color auto="1"/>
      </left>
      <right style="medium">
        <color auto="1"/>
      </right>
      <top style="thin">
        <color auto="1"/>
      </top>
      <bottom style="medium">
        <color auto="1"/>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thin">
        <color auto="1"/>
      </left>
      <right/>
      <top/>
      <bottom style="medium">
        <color auto="1"/>
      </bottom>
      <diagonal/>
    </border>
    <border>
      <left style="thin">
        <color auto="1"/>
      </left>
      <right style="medium">
        <color auto="1"/>
      </right>
      <top/>
      <bottom/>
      <diagonal/>
    </border>
  </borders>
  <cellStyleXfs count="4">
    <xf numFmtId="0" fontId="0" fillId="0" borderId="0"/>
    <xf numFmtId="0" fontId="6" fillId="0" borderId="0" applyNumberFormat="0" applyFill="0" applyBorder="0" applyAlignment="0" applyProtection="0"/>
    <xf numFmtId="0" fontId="3" fillId="5" borderId="0" applyNumberFormat="0" applyBorder="0" applyAlignment="0" applyProtection="0"/>
    <xf numFmtId="0" fontId="3" fillId="6" borderId="0" applyNumberFormat="0" applyBorder="0" applyAlignment="0" applyProtection="0"/>
  </cellStyleXfs>
  <cellXfs count="200">
    <xf numFmtId="0" fontId="0" fillId="0" borderId="0" xfId="0"/>
    <xf numFmtId="0" fontId="0" fillId="3" borderId="12" xfId="0" applyFill="1" applyBorder="1" applyAlignment="1" applyProtection="1">
      <alignment horizontal="center" vertical="center"/>
      <protection locked="0"/>
    </xf>
    <xf numFmtId="0" fontId="0" fillId="3" borderId="13" xfId="0" applyFill="1" applyBorder="1" applyAlignment="1" applyProtection="1">
      <alignment horizontal="center" vertical="center"/>
      <protection locked="0"/>
    </xf>
    <xf numFmtId="0" fontId="0" fillId="3" borderId="14" xfId="0" applyFill="1" applyBorder="1" applyAlignment="1" applyProtection="1">
      <alignment horizontal="center" vertical="center"/>
      <protection locked="0"/>
    </xf>
    <xf numFmtId="0" fontId="0" fillId="3" borderId="9" xfId="0" applyFill="1" applyBorder="1" applyAlignment="1" applyProtection="1">
      <alignment horizontal="center"/>
      <protection locked="0"/>
    </xf>
    <xf numFmtId="0" fontId="0" fillId="3" borderId="10" xfId="0" applyFill="1" applyBorder="1" applyAlignment="1" applyProtection="1">
      <alignment horizontal="center"/>
      <protection locked="0"/>
    </xf>
    <xf numFmtId="0" fontId="0" fillId="3" borderId="11" xfId="0" applyFill="1" applyBorder="1" applyAlignment="1" applyProtection="1">
      <alignment horizontal="center"/>
      <protection locked="0"/>
    </xf>
    <xf numFmtId="0" fontId="0" fillId="3" borderId="11" xfId="0" applyFill="1" applyBorder="1" applyAlignment="1" applyProtection="1">
      <alignment horizontal="center" vertical="center"/>
      <protection locked="0"/>
    </xf>
    <xf numFmtId="0" fontId="0" fillId="3" borderId="12" xfId="0" applyFill="1" applyBorder="1" applyAlignment="1" applyProtection="1">
      <alignment horizontal="center" vertical="center" wrapText="1"/>
      <protection locked="0"/>
    </xf>
    <xf numFmtId="0" fontId="0" fillId="3" borderId="13" xfId="0" applyFill="1" applyBorder="1" applyAlignment="1" applyProtection="1">
      <alignment horizontal="center" vertical="center" wrapText="1"/>
      <protection locked="0"/>
    </xf>
    <xf numFmtId="0" fontId="0" fillId="3" borderId="11" xfId="0" applyFill="1" applyBorder="1" applyAlignment="1" applyProtection="1">
      <alignment horizontal="center" vertical="center" wrapText="1"/>
      <protection locked="0"/>
    </xf>
    <xf numFmtId="0" fontId="0" fillId="3" borderId="17" xfId="0" applyFill="1" applyBorder="1" applyAlignment="1" applyProtection="1">
      <alignment horizontal="center" vertical="center"/>
      <protection locked="0"/>
    </xf>
    <xf numFmtId="0" fontId="0" fillId="3" borderId="19" xfId="0" applyFill="1" applyBorder="1" applyAlignment="1" applyProtection="1">
      <alignment horizontal="center" vertical="center"/>
      <protection locked="0"/>
    </xf>
    <xf numFmtId="0" fontId="0" fillId="3" borderId="22" xfId="0" applyFill="1" applyBorder="1" applyAlignment="1" applyProtection="1">
      <alignment horizontal="center" vertical="center"/>
      <protection locked="0"/>
    </xf>
    <xf numFmtId="0" fontId="4" fillId="0" borderId="0" xfId="0" applyFont="1" applyProtection="1">
      <protection locked="0"/>
    </xf>
    <xf numFmtId="0" fontId="0" fillId="0" borderId="0" xfId="0" applyProtection="1">
      <protection locked="0"/>
    </xf>
    <xf numFmtId="0" fontId="6" fillId="0" borderId="0" xfId="1" applyAlignment="1" applyProtection="1">
      <alignment horizontal="center"/>
      <protection locked="0"/>
    </xf>
    <xf numFmtId="0" fontId="0" fillId="0" borderId="0" xfId="0" applyAlignment="1" applyProtection="1">
      <alignment vertical="center"/>
      <protection locked="0"/>
    </xf>
    <xf numFmtId="0" fontId="4" fillId="0" borderId="0" xfId="0" quotePrefix="1" applyFont="1" applyAlignment="1" applyProtection="1">
      <protection locked="0"/>
    </xf>
    <xf numFmtId="0" fontId="4" fillId="0" borderId="0" xfId="0" applyFont="1" applyAlignment="1" applyProtection="1">
      <protection locked="0"/>
    </xf>
    <xf numFmtId="0" fontId="0" fillId="0" borderId="0" xfId="0" applyFill="1" applyProtection="1">
      <protection locked="0"/>
    </xf>
    <xf numFmtId="0" fontId="1" fillId="0" borderId="0" xfId="0" applyFont="1" applyFill="1" applyAlignment="1" applyProtection="1">
      <protection locked="0"/>
    </xf>
    <xf numFmtId="0" fontId="0" fillId="0" borderId="0" xfId="0" applyFont="1" applyProtection="1">
      <protection locked="0"/>
    </xf>
    <xf numFmtId="0" fontId="0" fillId="0" borderId="0" xfId="0" applyFont="1" applyFill="1" applyAlignment="1" applyProtection="1">
      <protection locked="0"/>
    </xf>
    <xf numFmtId="0" fontId="0" fillId="0" borderId="0" xfId="0" applyFont="1" applyFill="1" applyAlignment="1" applyProtection="1">
      <alignment horizontal="left"/>
      <protection locked="0"/>
    </xf>
    <xf numFmtId="0" fontId="0" fillId="0" borderId="0" xfId="0" applyFont="1" applyFill="1" applyBorder="1" applyAlignment="1" applyProtection="1">
      <alignment horizontal="left" vertical="top" wrapText="1"/>
      <protection locked="0"/>
    </xf>
    <xf numFmtId="0" fontId="0" fillId="0" borderId="0" xfId="0" applyFill="1" applyAlignment="1" applyProtection="1">
      <alignment wrapText="1"/>
      <protection locked="0"/>
    </xf>
    <xf numFmtId="0" fontId="0" fillId="0" borderId="0" xfId="0" applyAlignment="1" applyProtection="1">
      <alignment horizontal="center" vertical="center"/>
      <protection locked="0"/>
    </xf>
    <xf numFmtId="0" fontId="0" fillId="0" borderId="0" xfId="0" applyAlignment="1" applyProtection="1">
      <alignment horizontal="left"/>
      <protection locked="0"/>
    </xf>
    <xf numFmtId="0" fontId="0" fillId="0" borderId="0" xfId="0" applyAlignment="1" applyProtection="1">
      <alignment vertical="center" wrapText="1"/>
      <protection locked="0"/>
    </xf>
    <xf numFmtId="2" fontId="1" fillId="4" borderId="0" xfId="0" applyNumberFormat="1" applyFont="1" applyFill="1" applyBorder="1" applyAlignment="1" applyProtection="1">
      <alignment horizontal="center" vertical="center"/>
      <protection locked="0"/>
    </xf>
    <xf numFmtId="0" fontId="0" fillId="0" borderId="0" xfId="0" applyAlignment="1" applyProtection="1">
      <alignment vertical="top" wrapText="1"/>
      <protection locked="0"/>
    </xf>
    <xf numFmtId="0" fontId="0" fillId="0" borderId="0" xfId="0" applyAlignment="1" applyProtection="1">
      <protection locked="0"/>
    </xf>
    <xf numFmtId="2" fontId="1" fillId="4" borderId="0" xfId="0" applyNumberFormat="1" applyFont="1" applyFill="1" applyAlignment="1" applyProtection="1">
      <alignment horizontal="center" vertical="center"/>
      <protection locked="0"/>
    </xf>
    <xf numFmtId="0" fontId="0" fillId="0" borderId="0" xfId="0" applyFont="1" applyAlignment="1" applyProtection="1">
      <alignment horizontal="left" vertical="top" indent="1"/>
      <protection locked="0"/>
    </xf>
    <xf numFmtId="0" fontId="0" fillId="0" borderId="0" xfId="0" applyAlignment="1" applyProtection="1">
      <alignment vertical="top"/>
      <protection locked="0"/>
    </xf>
    <xf numFmtId="0" fontId="0" fillId="0" borderId="0" xfId="0" applyAlignment="1" applyProtection="1">
      <alignment horizontal="left" vertical="top"/>
      <protection locked="0"/>
    </xf>
    <xf numFmtId="2" fontId="0" fillId="0" borderId="0" xfId="0" applyNumberFormat="1" applyFill="1" applyBorder="1" applyAlignment="1" applyProtection="1">
      <alignment horizontal="center"/>
      <protection locked="0"/>
    </xf>
    <xf numFmtId="0" fontId="0" fillId="0" borderId="0" xfId="0" applyFont="1" applyAlignment="1" applyProtection="1">
      <alignment horizontal="left" vertical="top"/>
      <protection locked="0"/>
    </xf>
    <xf numFmtId="0" fontId="0" fillId="0" borderId="0" xfId="0" applyFill="1" applyAlignment="1" applyProtection="1">
      <alignment horizontal="left" vertical="top" wrapText="1"/>
      <protection locked="0"/>
    </xf>
    <xf numFmtId="2" fontId="0" fillId="0" borderId="0" xfId="0" applyNumberFormat="1" applyFill="1" applyAlignment="1" applyProtection="1">
      <alignment horizontal="center"/>
      <protection locked="0"/>
    </xf>
    <xf numFmtId="0" fontId="0" fillId="0" borderId="0" xfId="0" applyAlignment="1" applyProtection="1">
      <alignment horizontal="left" vertical="top" wrapText="1"/>
      <protection locked="0"/>
    </xf>
    <xf numFmtId="0" fontId="0" fillId="0" borderId="0" xfId="0" applyAlignment="1" applyProtection="1">
      <alignment horizontal="left" wrapText="1"/>
      <protection locked="0"/>
    </xf>
    <xf numFmtId="0" fontId="0" fillId="0" borderId="0" xfId="0" applyAlignment="1" applyProtection="1">
      <alignment horizontal="right"/>
      <protection locked="0"/>
    </xf>
    <xf numFmtId="164" fontId="3" fillId="0" borderId="0" xfId="0" applyNumberFormat="1" applyFont="1" applyAlignment="1" applyProtection="1">
      <alignment horizontal="center"/>
      <protection locked="0"/>
    </xf>
    <xf numFmtId="164" fontId="0" fillId="4" borderId="0" xfId="0" applyNumberFormat="1" applyFill="1" applyAlignment="1" applyProtection="1">
      <alignment horizontal="center"/>
      <protection locked="0"/>
    </xf>
    <xf numFmtId="0" fontId="0" fillId="0" borderId="0" xfId="0" applyAlignment="1" applyProtection="1">
      <alignment horizontal="center"/>
      <protection locked="0"/>
    </xf>
    <xf numFmtId="0" fontId="0" fillId="0" borderId="0" xfId="0" applyFill="1" applyBorder="1" applyAlignment="1" applyProtection="1">
      <alignment horizontal="center"/>
      <protection locked="0"/>
    </xf>
    <xf numFmtId="0" fontId="4" fillId="0" borderId="0" xfId="0" applyFont="1" applyFill="1" applyAlignment="1" applyProtection="1">
      <protection locked="0"/>
    </xf>
    <xf numFmtId="0" fontId="2" fillId="0" borderId="0" xfId="0" applyFont="1" applyAlignment="1" applyProtection="1">
      <protection locked="0"/>
    </xf>
    <xf numFmtId="0" fontId="2" fillId="0" borderId="0" xfId="0" applyNumberFormat="1" applyFont="1" applyProtection="1">
      <protection locked="0"/>
    </xf>
    <xf numFmtId="49" fontId="0" fillId="0" borderId="6" xfId="0" applyNumberFormat="1" applyBorder="1" applyAlignment="1" applyProtection="1">
      <alignment horizontal="center"/>
      <protection locked="0"/>
    </xf>
    <xf numFmtId="49" fontId="0" fillId="0" borderId="7" xfId="0" applyNumberFormat="1" applyBorder="1" applyAlignment="1" applyProtection="1">
      <alignment horizontal="center"/>
      <protection locked="0"/>
    </xf>
    <xf numFmtId="49" fontId="0" fillId="0" borderId="8" xfId="0" applyNumberFormat="1" applyBorder="1" applyAlignment="1" applyProtection="1">
      <alignment horizontal="center" wrapText="1"/>
      <protection locked="0"/>
    </xf>
    <xf numFmtId="0" fontId="0" fillId="0" borderId="4" xfId="0" applyBorder="1" applyAlignment="1" applyProtection="1">
      <alignment horizontal="center"/>
      <protection locked="0"/>
    </xf>
    <xf numFmtId="0" fontId="0" fillId="0" borderId="0" xfId="0" applyBorder="1" applyAlignment="1" applyProtection="1">
      <alignment horizontal="center"/>
      <protection locked="0"/>
    </xf>
    <xf numFmtId="0" fontId="0" fillId="0" borderId="5" xfId="0" applyBorder="1" applyAlignment="1" applyProtection="1">
      <alignment horizontal="center"/>
      <protection locked="0"/>
    </xf>
    <xf numFmtId="49" fontId="0" fillId="0" borderId="0" xfId="0" applyNumberFormat="1" applyBorder="1" applyAlignment="1" applyProtection="1">
      <alignment horizontal="center"/>
      <protection locked="0"/>
    </xf>
    <xf numFmtId="0" fontId="0" fillId="0" borderId="0" xfId="0" applyBorder="1" applyAlignment="1" applyProtection="1">
      <protection locked="0"/>
    </xf>
    <xf numFmtId="0" fontId="0" fillId="0" borderId="6" xfId="0" applyBorder="1" applyAlignment="1" applyProtection="1">
      <alignment horizontal="center"/>
      <protection locked="0"/>
    </xf>
    <xf numFmtId="0" fontId="0" fillId="0" borderId="7" xfId="0" applyBorder="1" applyAlignment="1" applyProtection="1">
      <alignment horizontal="center"/>
      <protection locked="0"/>
    </xf>
    <xf numFmtId="0" fontId="0" fillId="0" borderId="8" xfId="0" applyBorder="1" applyAlignment="1" applyProtection="1">
      <alignment horizontal="center"/>
      <protection locked="0"/>
    </xf>
    <xf numFmtId="0" fontId="2" fillId="0" borderId="0" xfId="0" applyFont="1" applyAlignment="1" applyProtection="1">
      <alignment horizontal="center"/>
      <protection locked="0"/>
    </xf>
    <xf numFmtId="164" fontId="1" fillId="4" borderId="0" xfId="0" applyNumberFormat="1" applyFont="1" applyFill="1" applyAlignment="1" applyProtection="1">
      <alignment horizontal="center"/>
      <protection locked="0"/>
    </xf>
    <xf numFmtId="0" fontId="2" fillId="0" borderId="0" xfId="0" applyFont="1" applyAlignment="1" applyProtection="1">
      <alignment horizontal="right"/>
      <protection locked="0"/>
    </xf>
    <xf numFmtId="0" fontId="1" fillId="0" borderId="0" xfId="0" applyFont="1" applyProtection="1">
      <protection locked="0"/>
    </xf>
    <xf numFmtId="0" fontId="1" fillId="0" borderId="0" xfId="0" applyFont="1" applyAlignment="1" applyProtection="1">
      <alignment horizontal="right"/>
      <protection locked="0"/>
    </xf>
    <xf numFmtId="2" fontId="1" fillId="4" borderId="0" xfId="0" applyNumberFormat="1" applyFont="1" applyFill="1" applyAlignment="1" applyProtection="1">
      <alignment horizontal="center"/>
      <protection locked="0"/>
    </xf>
    <xf numFmtId="0" fontId="0" fillId="0" borderId="0" xfId="0" applyAlignment="1" applyProtection="1">
      <alignment wrapText="1"/>
      <protection locked="0"/>
    </xf>
    <xf numFmtId="2" fontId="1" fillId="4" borderId="0" xfId="0" applyNumberFormat="1" applyFont="1" applyFill="1" applyAlignment="1" applyProtection="1">
      <alignment horizontal="center" vertical="center" wrapText="1"/>
      <protection locked="0"/>
    </xf>
    <xf numFmtId="0" fontId="0" fillId="0" borderId="0" xfId="0" applyFill="1" applyAlignment="1" applyProtection="1">
      <alignment horizontal="center" vertical="center" wrapText="1"/>
      <protection locked="0"/>
    </xf>
    <xf numFmtId="0" fontId="2" fillId="0" borderId="0" xfId="0" quotePrefix="1" applyFont="1" applyProtection="1">
      <protection locked="0"/>
    </xf>
    <xf numFmtId="2" fontId="4" fillId="0" borderId="0" xfId="0" applyNumberFormat="1" applyFont="1" applyFill="1" applyAlignment="1" applyProtection="1">
      <alignment horizontal="center"/>
      <protection locked="0"/>
    </xf>
    <xf numFmtId="0" fontId="0" fillId="0" borderId="0" xfId="0" applyAlignment="1" applyProtection="1">
      <alignment horizontal="left" vertical="center"/>
      <protection locked="0"/>
    </xf>
    <xf numFmtId="0" fontId="0" fillId="0" borderId="0" xfId="0" applyFont="1" applyAlignment="1" applyProtection="1">
      <alignment horizontal="left" indent="1"/>
      <protection locked="0"/>
    </xf>
    <xf numFmtId="0" fontId="1" fillId="0" borderId="0" xfId="0" applyFont="1" applyAlignment="1" applyProtection="1">
      <alignment horizontal="left" wrapText="1"/>
      <protection locked="0"/>
    </xf>
    <xf numFmtId="0" fontId="4" fillId="0" borderId="0" xfId="0" quotePrefix="1" applyFont="1" applyProtection="1">
      <protection locked="0"/>
    </xf>
    <xf numFmtId="0" fontId="0" fillId="0" borderId="0" xfId="0" applyAlignment="1" applyProtection="1">
      <alignment horizontal="left" vertical="center" wrapText="1"/>
      <protection locked="0"/>
    </xf>
    <xf numFmtId="0" fontId="0" fillId="0" borderId="0" xfId="0" applyFill="1" applyAlignment="1" applyProtection="1">
      <alignment horizontal="left" vertical="center" wrapText="1"/>
      <protection locked="0"/>
    </xf>
    <xf numFmtId="165" fontId="0" fillId="0" borderId="0" xfId="0" applyNumberFormat="1" applyAlignment="1" applyProtection="1">
      <alignment horizontal="center" vertical="center"/>
      <protection locked="0"/>
    </xf>
    <xf numFmtId="0" fontId="3" fillId="0" borderId="0" xfId="0" applyFont="1" applyAlignment="1" applyProtection="1">
      <alignment horizontal="center" vertical="center"/>
      <protection locked="0"/>
    </xf>
    <xf numFmtId="0" fontId="3" fillId="0" borderId="0" xfId="0" applyFont="1" applyAlignment="1" applyProtection="1">
      <alignment horizontal="center"/>
      <protection locked="0"/>
    </xf>
    <xf numFmtId="1" fontId="0" fillId="0" borderId="0" xfId="0" applyNumberFormat="1" applyFill="1" applyAlignment="1" applyProtection="1">
      <alignment horizontal="center"/>
      <protection locked="0"/>
    </xf>
    <xf numFmtId="0" fontId="0" fillId="0" borderId="0" xfId="0" applyFill="1" applyAlignment="1" applyProtection="1">
      <protection locked="0"/>
    </xf>
    <xf numFmtId="2" fontId="0" fillId="0" borderId="0" xfId="0" applyNumberFormat="1" applyFill="1" applyAlignment="1" applyProtection="1">
      <alignment horizontal="center" vertical="center"/>
      <protection locked="0"/>
    </xf>
    <xf numFmtId="0" fontId="5" fillId="0" borderId="0" xfId="0" applyFont="1" applyAlignment="1" applyProtection="1">
      <alignment vertical="center"/>
      <protection locked="0"/>
    </xf>
    <xf numFmtId="0" fontId="0" fillId="0" borderId="0" xfId="0" applyFill="1" applyAlignment="1" applyProtection="1">
      <alignment horizontal="left" vertical="center"/>
      <protection locked="0"/>
    </xf>
    <xf numFmtId="0" fontId="0" fillId="0" borderId="0" xfId="0" applyFill="1" applyAlignment="1" applyProtection="1">
      <alignment horizontal="center"/>
      <protection locked="0"/>
    </xf>
    <xf numFmtId="0" fontId="0" fillId="0" borderId="0" xfId="0" applyFill="1" applyAlignment="1" applyProtection="1">
      <alignment horizontal="left" wrapText="1"/>
      <protection locked="0"/>
    </xf>
    <xf numFmtId="0" fontId="0" fillId="0" borderId="0" xfId="0" applyFill="1" applyAlignment="1" applyProtection="1">
      <alignment horizontal="center" vertical="center"/>
      <protection locked="0"/>
    </xf>
    <xf numFmtId="0" fontId="1" fillId="0" borderId="0" xfId="0" applyFont="1" applyFill="1" applyProtection="1">
      <protection locked="0"/>
    </xf>
    <xf numFmtId="0" fontId="0" fillId="0" borderId="0" xfId="0" applyFill="1" applyAlignment="1" applyProtection="1">
      <alignment horizontal="right"/>
      <protection locked="0"/>
    </xf>
    <xf numFmtId="0" fontId="0" fillId="0" borderId="0" xfId="0" applyFill="1" applyAlignment="1" applyProtection="1">
      <alignment horizontal="left"/>
      <protection locked="0"/>
    </xf>
    <xf numFmtId="166" fontId="0" fillId="0" borderId="0" xfId="0" applyNumberFormat="1" applyFill="1" applyAlignment="1" applyProtection="1">
      <alignment horizontal="center"/>
      <protection locked="0"/>
    </xf>
    <xf numFmtId="0" fontId="0" fillId="0" borderId="0" xfId="0" quotePrefix="1" applyAlignment="1" applyProtection="1">
      <alignment horizontal="left" vertical="top"/>
      <protection locked="0"/>
    </xf>
    <xf numFmtId="0" fontId="0" fillId="0" borderId="0" xfId="0" applyFill="1" applyAlignment="1" applyProtection="1">
      <alignment horizontal="left" indent="2"/>
      <protection locked="0"/>
    </xf>
    <xf numFmtId="0" fontId="1" fillId="0" borderId="18" xfId="0" applyFont="1" applyBorder="1" applyAlignment="1" applyProtection="1">
      <alignment vertical="center"/>
      <protection locked="0"/>
    </xf>
    <xf numFmtId="0" fontId="1" fillId="0" borderId="18" xfId="0" applyFont="1" applyBorder="1" applyAlignment="1" applyProtection="1">
      <alignment vertical="center" wrapText="1"/>
      <protection locked="0"/>
    </xf>
    <xf numFmtId="0" fontId="0" fillId="0" borderId="0" xfId="0" applyFont="1" applyFill="1" applyAlignment="1" applyProtection="1">
      <alignment horizontal="left" vertical="center"/>
      <protection locked="0"/>
    </xf>
    <xf numFmtId="0" fontId="1" fillId="0" borderId="18" xfId="0" applyFont="1" applyFill="1" applyBorder="1" applyAlignment="1" applyProtection="1">
      <alignment vertical="center"/>
      <protection locked="0"/>
    </xf>
    <xf numFmtId="0" fontId="1" fillId="0" borderId="20" xfId="0" applyFont="1" applyBorder="1" applyAlignment="1" applyProtection="1">
      <alignment vertical="center"/>
      <protection locked="0"/>
    </xf>
    <xf numFmtId="0" fontId="4" fillId="0" borderId="0" xfId="0" applyFont="1" applyFill="1" applyBorder="1" applyAlignment="1" applyProtection="1">
      <alignment horizontal="left" vertical="center"/>
      <protection locked="0"/>
    </xf>
    <xf numFmtId="0" fontId="1" fillId="0" borderId="4" xfId="0" applyFont="1" applyFill="1" applyBorder="1" applyAlignment="1" applyProtection="1">
      <alignment horizontal="center" vertical="center" wrapText="1"/>
      <protection locked="0"/>
    </xf>
    <xf numFmtId="0" fontId="11" fillId="0" borderId="18" xfId="0" applyFont="1" applyFill="1" applyBorder="1" applyAlignment="1" applyProtection="1">
      <alignment vertical="center"/>
      <protection locked="0"/>
    </xf>
    <xf numFmtId="0" fontId="11" fillId="0" borderId="4" xfId="0" applyFont="1" applyFill="1" applyBorder="1" applyAlignment="1" applyProtection="1">
      <alignment horizontal="center" vertical="center" wrapText="1"/>
      <protection locked="0"/>
    </xf>
    <xf numFmtId="0" fontId="11" fillId="0" borderId="24" xfId="0" applyFont="1" applyFill="1" applyBorder="1" applyAlignment="1" applyProtection="1">
      <alignment horizontal="center" vertical="center" wrapText="1"/>
      <protection locked="0"/>
    </xf>
    <xf numFmtId="0" fontId="4" fillId="0" borderId="0" xfId="0" applyFont="1" applyFill="1" applyAlignment="1" applyProtection="1">
      <alignment horizontal="left" vertical="center"/>
      <protection locked="0"/>
    </xf>
    <xf numFmtId="0" fontId="4" fillId="0" borderId="0" xfId="0" applyFont="1" applyFill="1" applyBorder="1" applyAlignment="1" applyProtection="1">
      <alignment vertical="center"/>
      <protection locked="0"/>
    </xf>
    <xf numFmtId="0" fontId="1" fillId="0" borderId="24" xfId="0" applyFont="1" applyFill="1" applyBorder="1" applyAlignment="1" applyProtection="1">
      <alignment horizontal="center" vertical="center" wrapText="1"/>
      <protection locked="0"/>
    </xf>
    <xf numFmtId="0" fontId="1" fillId="0" borderId="23" xfId="0" applyFont="1" applyFill="1" applyBorder="1" applyAlignment="1" applyProtection="1">
      <alignment horizontal="center" vertical="center" wrapText="1"/>
      <protection locked="0"/>
    </xf>
    <xf numFmtId="0" fontId="0" fillId="0" borderId="0" xfId="0" applyFill="1" applyAlignment="1" applyProtection="1">
      <alignment vertical="center"/>
      <protection locked="0"/>
    </xf>
    <xf numFmtId="0" fontId="1" fillId="0" borderId="15" xfId="0" applyFont="1" applyFill="1" applyBorder="1" applyProtection="1">
      <protection locked="0"/>
    </xf>
    <xf numFmtId="0" fontId="1" fillId="0" borderId="16" xfId="0" applyFont="1" applyFill="1" applyBorder="1" applyAlignment="1" applyProtection="1">
      <alignment horizontal="center"/>
      <protection locked="0"/>
    </xf>
    <xf numFmtId="0" fontId="0" fillId="0" borderId="17" xfId="0" applyFill="1" applyBorder="1" applyProtection="1">
      <protection locked="0"/>
    </xf>
    <xf numFmtId="0" fontId="0" fillId="0" borderId="18" xfId="0" applyFill="1" applyBorder="1" applyProtection="1">
      <protection locked="0"/>
    </xf>
    <xf numFmtId="0" fontId="0" fillId="0" borderId="19" xfId="0" applyFill="1" applyBorder="1" applyProtection="1">
      <protection locked="0"/>
    </xf>
    <xf numFmtId="0" fontId="0" fillId="0" borderId="20" xfId="0" applyFill="1" applyBorder="1" applyProtection="1">
      <protection locked="0"/>
    </xf>
    <xf numFmtId="2" fontId="0" fillId="0" borderId="21" xfId="0" applyNumberFormat="1" applyFill="1" applyBorder="1" applyAlignment="1" applyProtection="1">
      <alignment horizontal="center"/>
      <protection locked="0"/>
    </xf>
    <xf numFmtId="0" fontId="0" fillId="0" borderId="22" xfId="0" applyFill="1" applyBorder="1" applyProtection="1">
      <protection locked="0"/>
    </xf>
    <xf numFmtId="0" fontId="10" fillId="2" borderId="0" xfId="0" applyFont="1" applyFill="1" applyAlignment="1" applyProtection="1">
      <alignment horizontal="left" vertical="center"/>
      <protection locked="0"/>
    </xf>
    <xf numFmtId="0" fontId="13" fillId="2" borderId="0" xfId="0" applyFont="1" applyFill="1" applyAlignment="1" applyProtection="1">
      <alignment horizontal="left" vertical="center"/>
      <protection locked="0"/>
    </xf>
    <xf numFmtId="0" fontId="1" fillId="0" borderId="0" xfId="0" applyFont="1" applyAlignment="1" applyProtection="1">
      <alignment horizontal="left" wrapText="1"/>
      <protection locked="0"/>
    </xf>
    <xf numFmtId="0" fontId="0" fillId="0" borderId="0" xfId="0" applyAlignment="1" applyProtection="1">
      <alignment horizontal="left" wrapText="1"/>
      <protection locked="0"/>
    </xf>
    <xf numFmtId="0" fontId="0" fillId="0" borderId="0" xfId="0" applyFont="1" applyBorder="1" applyAlignment="1" applyProtection="1">
      <alignment horizontal="left" vertical="center"/>
      <protection locked="0"/>
    </xf>
    <xf numFmtId="0" fontId="0" fillId="0" borderId="19" xfId="0" applyFont="1" applyBorder="1" applyAlignment="1" applyProtection="1">
      <alignment horizontal="left" vertical="center"/>
      <protection locked="0"/>
    </xf>
    <xf numFmtId="0" fontId="1" fillId="0" borderId="0" xfId="0" applyFont="1" applyAlignment="1" applyProtection="1">
      <alignment horizontal="right" vertical="top"/>
      <protection locked="0"/>
    </xf>
    <xf numFmtId="0" fontId="6" fillId="0" borderId="0" xfId="1" applyAlignment="1" applyProtection="1">
      <alignment horizontal="center"/>
      <protection locked="0"/>
    </xf>
    <xf numFmtId="0" fontId="0" fillId="0" borderId="0" xfId="0" applyAlignment="1" applyProtection="1">
      <alignment horizontal="center" vertical="center"/>
      <protection locked="0"/>
    </xf>
    <xf numFmtId="0" fontId="9" fillId="5" borderId="0" xfId="2" applyFont="1" applyAlignment="1" applyProtection="1">
      <alignment horizontal="center" vertical="center"/>
      <protection locked="0"/>
    </xf>
    <xf numFmtId="0" fontId="8" fillId="6" borderId="0" xfId="3" applyFont="1" applyAlignment="1" applyProtection="1">
      <alignment horizontal="left" vertical="center"/>
      <protection locked="0"/>
    </xf>
    <xf numFmtId="0" fontId="1" fillId="0" borderId="0" xfId="0" applyFont="1" applyAlignment="1" applyProtection="1">
      <alignment horizontal="left" vertical="top"/>
      <protection locked="0"/>
    </xf>
    <xf numFmtId="0" fontId="0" fillId="0" borderId="0" xfId="0" applyFill="1" applyBorder="1" applyAlignment="1" applyProtection="1">
      <alignment horizontal="left" vertical="center" wrapText="1"/>
      <protection locked="0"/>
    </xf>
    <xf numFmtId="0" fontId="0" fillId="0" borderId="0" xfId="0" applyAlignment="1" applyProtection="1">
      <alignment horizontal="left" vertical="center" wrapText="1"/>
      <protection locked="0"/>
    </xf>
    <xf numFmtId="0" fontId="1" fillId="0" borderId="0" xfId="0" applyFont="1" applyAlignment="1" applyProtection="1">
      <alignment horizontal="left" vertical="center" wrapText="1"/>
      <protection locked="0"/>
    </xf>
    <xf numFmtId="0" fontId="11" fillId="0" borderId="0" xfId="0" applyFont="1" applyAlignment="1" applyProtection="1">
      <alignment horizontal="left" wrapText="1"/>
      <protection locked="0"/>
    </xf>
    <xf numFmtId="0" fontId="1" fillId="0" borderId="0" xfId="0" applyFont="1" applyAlignment="1" applyProtection="1">
      <alignment horizontal="left" vertical="center"/>
      <protection locked="0"/>
    </xf>
    <xf numFmtId="0" fontId="1" fillId="0" borderId="0" xfId="0" applyFont="1" applyAlignment="1" applyProtection="1">
      <alignment horizontal="left"/>
      <protection locked="0"/>
    </xf>
    <xf numFmtId="0" fontId="0" fillId="0" borderId="0" xfId="0" applyAlignment="1" applyProtection="1">
      <alignment horizontal="left"/>
      <protection locked="0"/>
    </xf>
    <xf numFmtId="0" fontId="0" fillId="0" borderId="0" xfId="0" applyAlignment="1" applyProtection="1">
      <alignment horizontal="left" vertical="center"/>
      <protection locked="0"/>
    </xf>
    <xf numFmtId="0" fontId="5" fillId="0" borderId="0" xfId="0" applyFont="1" applyAlignment="1" applyProtection="1">
      <alignment horizontal="left"/>
      <protection locked="0"/>
    </xf>
    <xf numFmtId="0" fontId="0" fillId="0" borderId="0" xfId="0" applyFill="1" applyAlignment="1" applyProtection="1">
      <alignment horizontal="left" wrapText="1"/>
      <protection locked="0"/>
    </xf>
    <xf numFmtId="164" fontId="0" fillId="0" borderId="18" xfId="0" applyNumberFormat="1" applyFill="1" applyBorder="1" applyAlignment="1" applyProtection="1">
      <alignment horizontal="left" wrapText="1"/>
      <protection locked="0"/>
    </xf>
    <xf numFmtId="164" fontId="0" fillId="0" borderId="0" xfId="0" applyNumberFormat="1" applyFill="1" applyBorder="1" applyAlignment="1" applyProtection="1">
      <alignment horizontal="left" wrapText="1"/>
      <protection locked="0"/>
    </xf>
    <xf numFmtId="164" fontId="0" fillId="0" borderId="19" xfId="0" applyNumberFormat="1" applyFill="1" applyBorder="1" applyAlignment="1" applyProtection="1">
      <alignment horizontal="left" wrapText="1"/>
      <protection locked="0"/>
    </xf>
    <xf numFmtId="0" fontId="0" fillId="0" borderId="0" xfId="0" applyAlignment="1" applyProtection="1">
      <alignment horizontal="left" vertical="top" wrapText="1"/>
      <protection locked="0"/>
    </xf>
    <xf numFmtId="0" fontId="0" fillId="0" borderId="0" xfId="0" applyFont="1" applyAlignment="1" applyProtection="1">
      <alignment horizontal="left" vertical="top" wrapText="1"/>
      <protection locked="0"/>
    </xf>
    <xf numFmtId="164" fontId="0" fillId="0" borderId="20" xfId="0" applyNumberFormat="1" applyFill="1" applyBorder="1" applyAlignment="1" applyProtection="1">
      <alignment horizontal="left" wrapText="1"/>
      <protection locked="0"/>
    </xf>
    <xf numFmtId="164" fontId="0" fillId="0" borderId="21" xfId="0" applyNumberFormat="1" applyFill="1" applyBorder="1" applyAlignment="1" applyProtection="1">
      <alignment horizontal="left" wrapText="1"/>
      <protection locked="0"/>
    </xf>
    <xf numFmtId="164" fontId="0" fillId="0" borderId="22" xfId="0" applyNumberFormat="1" applyFill="1" applyBorder="1" applyAlignment="1" applyProtection="1">
      <alignment horizontal="left" wrapText="1"/>
      <protection locked="0"/>
    </xf>
    <xf numFmtId="0" fontId="0" fillId="3" borderId="15" xfId="0" applyFont="1" applyFill="1" applyBorder="1" applyAlignment="1" applyProtection="1">
      <alignment horizontal="left" wrapText="1"/>
      <protection locked="0"/>
    </xf>
    <xf numFmtId="0" fontId="0" fillId="3" borderId="16" xfId="0" applyFont="1" applyFill="1" applyBorder="1" applyAlignment="1" applyProtection="1">
      <alignment horizontal="left" wrapText="1"/>
      <protection locked="0"/>
    </xf>
    <xf numFmtId="0" fontId="0" fillId="3" borderId="17" xfId="0" applyFont="1" applyFill="1" applyBorder="1" applyAlignment="1" applyProtection="1">
      <alignment horizontal="left" wrapText="1"/>
      <protection locked="0"/>
    </xf>
    <xf numFmtId="164" fontId="0" fillId="0" borderId="15" xfId="0" applyNumberFormat="1" applyFill="1" applyBorder="1" applyAlignment="1" applyProtection="1">
      <alignment horizontal="left" wrapText="1"/>
      <protection locked="0"/>
    </xf>
    <xf numFmtId="164" fontId="0" fillId="0" borderId="16" xfId="0" applyNumberFormat="1" applyFill="1" applyBorder="1" applyAlignment="1" applyProtection="1">
      <alignment horizontal="left" wrapText="1"/>
      <protection locked="0"/>
    </xf>
    <xf numFmtId="164" fontId="0" fillId="0" borderId="17" xfId="0" applyNumberFormat="1" applyFill="1" applyBorder="1" applyAlignment="1" applyProtection="1">
      <alignment horizontal="left" wrapText="1"/>
      <protection locked="0"/>
    </xf>
    <xf numFmtId="0" fontId="0" fillId="0" borderId="18" xfId="0" applyFont="1" applyFill="1" applyBorder="1" applyAlignment="1" applyProtection="1">
      <alignment horizontal="center"/>
      <protection locked="0"/>
    </xf>
    <xf numFmtId="0" fontId="0" fillId="3" borderId="15" xfId="0" applyFont="1" applyFill="1" applyBorder="1" applyAlignment="1" applyProtection="1">
      <alignment horizontal="left" vertical="top" wrapText="1"/>
      <protection locked="0"/>
    </xf>
    <xf numFmtId="0" fontId="0" fillId="3" borderId="16" xfId="0" applyFont="1" applyFill="1" applyBorder="1" applyAlignment="1" applyProtection="1">
      <alignment horizontal="left" vertical="top" wrapText="1"/>
      <protection locked="0"/>
    </xf>
    <xf numFmtId="0" fontId="0" fillId="3" borderId="17" xfId="0" applyFont="1" applyFill="1" applyBorder="1" applyAlignment="1" applyProtection="1">
      <alignment horizontal="left" vertical="top" wrapText="1"/>
      <protection locked="0"/>
    </xf>
    <xf numFmtId="0" fontId="0" fillId="3" borderId="20" xfId="0" applyFont="1" applyFill="1" applyBorder="1" applyAlignment="1" applyProtection="1">
      <alignment horizontal="left" vertical="top" wrapText="1"/>
      <protection locked="0"/>
    </xf>
    <xf numFmtId="0" fontId="0" fillId="3" borderId="21" xfId="0" applyFont="1" applyFill="1" applyBorder="1" applyAlignment="1" applyProtection="1">
      <alignment horizontal="left" vertical="top" wrapText="1"/>
      <protection locked="0"/>
    </xf>
    <xf numFmtId="0" fontId="0" fillId="3" borderId="22" xfId="0" applyFont="1" applyFill="1" applyBorder="1" applyAlignment="1" applyProtection="1">
      <alignment horizontal="left" vertical="top" wrapText="1"/>
      <protection locked="0"/>
    </xf>
    <xf numFmtId="0" fontId="0" fillId="3" borderId="20" xfId="0" applyFont="1" applyFill="1" applyBorder="1" applyAlignment="1" applyProtection="1">
      <alignment horizontal="left" wrapText="1"/>
      <protection locked="0"/>
    </xf>
    <xf numFmtId="0" fontId="0" fillId="3" borderId="21" xfId="0" applyFont="1" applyFill="1" applyBorder="1" applyAlignment="1" applyProtection="1">
      <alignment horizontal="left" wrapText="1"/>
      <protection locked="0"/>
    </xf>
    <xf numFmtId="0" fontId="0" fillId="3" borderId="22" xfId="0" applyFont="1" applyFill="1" applyBorder="1" applyAlignment="1" applyProtection="1">
      <alignment horizontal="left" wrapText="1"/>
      <protection locked="0"/>
    </xf>
    <xf numFmtId="0" fontId="0" fillId="3" borderId="18" xfId="0" applyFont="1" applyFill="1" applyBorder="1" applyAlignment="1" applyProtection="1">
      <alignment horizontal="left" wrapText="1"/>
      <protection locked="0"/>
    </xf>
    <xf numFmtId="0" fontId="0" fillId="3" borderId="0" xfId="0" applyFont="1" applyFill="1" applyBorder="1" applyAlignment="1" applyProtection="1">
      <alignment horizontal="left" wrapText="1"/>
      <protection locked="0"/>
    </xf>
    <xf numFmtId="0" fontId="0" fillId="3" borderId="19" xfId="0" applyFont="1" applyFill="1" applyBorder="1" applyAlignment="1" applyProtection="1">
      <alignment horizontal="left" wrapText="1"/>
      <protection locked="0"/>
    </xf>
    <xf numFmtId="0" fontId="12" fillId="0" borderId="0" xfId="0" applyFont="1" applyAlignment="1" applyProtection="1">
      <alignment horizontal="left" vertical="top" wrapText="1"/>
      <protection locked="0"/>
    </xf>
    <xf numFmtId="0" fontId="1" fillId="0" borderId="0" xfId="0" applyFont="1" applyFill="1" applyAlignment="1" applyProtection="1">
      <alignment horizontal="left"/>
      <protection locked="0"/>
    </xf>
    <xf numFmtId="0" fontId="0" fillId="0" borderId="19" xfId="0" applyFont="1" applyFill="1" applyBorder="1" applyAlignment="1" applyProtection="1">
      <alignment horizontal="center"/>
      <protection locked="0"/>
    </xf>
    <xf numFmtId="0" fontId="1" fillId="0" borderId="0" xfId="0" applyFont="1" applyAlignment="1" applyProtection="1">
      <alignment horizontal="right"/>
      <protection locked="0"/>
    </xf>
    <xf numFmtId="0" fontId="0" fillId="0" borderId="6" xfId="0" applyBorder="1" applyAlignment="1" applyProtection="1">
      <alignment horizontal="center"/>
      <protection locked="0"/>
    </xf>
    <xf numFmtId="0" fontId="0" fillId="0" borderId="7" xfId="0" applyBorder="1" applyAlignment="1" applyProtection="1">
      <alignment horizontal="center"/>
      <protection locked="0"/>
    </xf>
    <xf numFmtId="0" fontId="0" fillId="0" borderId="4" xfId="0" applyBorder="1" applyAlignment="1" applyProtection="1">
      <alignment horizontal="center"/>
      <protection locked="0"/>
    </xf>
    <xf numFmtId="0" fontId="0" fillId="0" borderId="0" xfId="0" applyBorder="1" applyAlignment="1" applyProtection="1">
      <alignment horizontal="center"/>
      <protection locked="0"/>
    </xf>
    <xf numFmtId="0" fontId="1" fillId="0" borderId="1" xfId="0" applyFont="1" applyBorder="1" applyAlignment="1" applyProtection="1">
      <alignment horizontal="center"/>
      <protection locked="0"/>
    </xf>
    <xf numFmtId="0" fontId="1" fillId="0" borderId="2" xfId="0" applyFont="1" applyBorder="1" applyAlignment="1" applyProtection="1">
      <alignment horizontal="center"/>
      <protection locked="0"/>
    </xf>
    <xf numFmtId="0" fontId="1" fillId="0" borderId="3" xfId="0" applyFont="1" applyBorder="1" applyAlignment="1" applyProtection="1">
      <alignment horizontal="center"/>
      <protection locked="0"/>
    </xf>
    <xf numFmtId="0" fontId="1" fillId="0" borderId="1" xfId="0" applyFont="1" applyBorder="1" applyAlignment="1" applyProtection="1">
      <alignment horizontal="center" wrapText="1"/>
      <protection locked="0"/>
    </xf>
    <xf numFmtId="0" fontId="1" fillId="0" borderId="2" xfId="0" applyFont="1" applyBorder="1" applyAlignment="1" applyProtection="1">
      <alignment horizontal="center" wrapText="1"/>
      <protection locked="0"/>
    </xf>
    <xf numFmtId="0" fontId="1" fillId="0" borderId="6" xfId="0" applyFont="1" applyBorder="1" applyAlignment="1" applyProtection="1">
      <alignment horizontal="center" wrapText="1"/>
      <protection locked="0"/>
    </xf>
    <xf numFmtId="0" fontId="1" fillId="0" borderId="7" xfId="0" applyFont="1" applyBorder="1" applyAlignment="1" applyProtection="1">
      <alignment horizontal="center" wrapText="1"/>
      <protection locked="0"/>
    </xf>
    <xf numFmtId="0" fontId="0" fillId="0" borderId="0" xfId="0" applyAlignment="1" applyProtection="1">
      <alignment horizontal="center"/>
      <protection locked="0"/>
    </xf>
    <xf numFmtId="0" fontId="0" fillId="0" borderId="21" xfId="0" applyBorder="1" applyAlignment="1" applyProtection="1">
      <alignment horizontal="center"/>
      <protection locked="0"/>
    </xf>
    <xf numFmtId="0" fontId="1" fillId="0" borderId="4" xfId="0" applyFont="1" applyFill="1" applyBorder="1" applyAlignment="1" applyProtection="1">
      <alignment horizontal="center" vertical="center" wrapText="1"/>
      <protection locked="0"/>
    </xf>
    <xf numFmtId="0" fontId="1" fillId="0" borderId="19" xfId="0" applyFont="1" applyFill="1" applyBorder="1" applyAlignment="1" applyProtection="1">
      <alignment horizontal="center" vertical="center" wrapText="1"/>
      <protection locked="0"/>
    </xf>
    <xf numFmtId="0" fontId="14" fillId="0" borderId="0" xfId="0" applyFont="1" applyAlignment="1" applyProtection="1">
      <alignment horizontal="left"/>
      <protection locked="0"/>
    </xf>
    <xf numFmtId="0" fontId="14" fillId="7" borderId="15" xfId="0" applyFont="1" applyFill="1" applyBorder="1" applyAlignment="1" applyProtection="1">
      <alignment wrapText="1"/>
      <protection locked="0"/>
    </xf>
    <xf numFmtId="0" fontId="14" fillId="7" borderId="20" xfId="0" applyFont="1" applyFill="1" applyBorder="1" applyAlignment="1" applyProtection="1">
      <alignment wrapText="1"/>
      <protection locked="0"/>
    </xf>
    <xf numFmtId="0" fontId="14" fillId="7" borderId="15" xfId="0" applyFont="1" applyFill="1" applyBorder="1" applyAlignment="1" applyProtection="1">
      <alignment horizontal="center"/>
      <protection locked="0"/>
    </xf>
    <xf numFmtId="0" fontId="14" fillId="7" borderId="20" xfId="0" applyFont="1" applyFill="1" applyBorder="1" applyAlignment="1" applyProtection="1">
      <alignment horizontal="center"/>
      <protection locked="0"/>
    </xf>
    <xf numFmtId="0" fontId="14" fillId="7" borderId="9" xfId="0" applyFont="1" applyFill="1" applyBorder="1" applyAlignment="1" applyProtection="1">
      <alignment horizontal="center"/>
      <protection locked="0"/>
    </xf>
    <xf numFmtId="0" fontId="14" fillId="7" borderId="11" xfId="0" applyFont="1" applyFill="1" applyBorder="1" applyAlignment="1" applyProtection="1">
      <alignment horizontal="center"/>
      <protection locked="0"/>
    </xf>
    <xf numFmtId="0" fontId="14" fillId="7" borderId="16" xfId="0" applyFont="1" applyFill="1" applyBorder="1" applyAlignment="1" applyProtection="1">
      <alignment horizontal="center"/>
      <protection locked="0"/>
    </xf>
    <xf numFmtId="0" fontId="14" fillId="7" borderId="17" xfId="0" applyFont="1" applyFill="1" applyBorder="1" applyAlignment="1" applyProtection="1">
      <alignment horizontal="center"/>
      <protection locked="0"/>
    </xf>
    <xf numFmtId="0" fontId="14" fillId="7" borderId="21" xfId="0" applyFont="1" applyFill="1" applyBorder="1" applyAlignment="1" applyProtection="1">
      <alignment horizontal="center"/>
      <protection locked="0"/>
    </xf>
    <xf numFmtId="0" fontId="14" fillId="7" borderId="22" xfId="0" applyFont="1" applyFill="1" applyBorder="1" applyAlignment="1" applyProtection="1">
      <alignment horizontal="center"/>
      <protection locked="0"/>
    </xf>
    <xf numFmtId="0" fontId="1" fillId="0" borderId="23" xfId="0" applyFont="1" applyFill="1" applyBorder="1" applyAlignment="1" applyProtection="1">
      <alignment horizontal="center" vertical="center" wrapText="1"/>
      <protection locked="0"/>
    </xf>
    <xf numFmtId="0" fontId="1" fillId="0" borderId="22" xfId="0" applyFont="1" applyFill="1" applyBorder="1" applyAlignment="1" applyProtection="1">
      <alignment horizontal="center" vertical="center" wrapText="1"/>
      <protection locked="0"/>
    </xf>
  </cellXfs>
  <cellStyles count="4">
    <cellStyle name="Accent1" xfId="2" builtinId="29"/>
    <cellStyle name="Accent5" xfId="3" builtinId="45"/>
    <cellStyle name="Normal" xfId="0" builtinId="0"/>
    <cellStyle name="Title" xfId="1" builtinId="15"/>
  </cellStyles>
  <dxfs count="121">
    <dxf>
      <fill>
        <patternFill>
          <bgColor theme="5" tint="0.39994506668294322"/>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rgb="FFFFC000"/>
        </patternFill>
      </fill>
    </dxf>
    <dxf>
      <fill>
        <patternFill>
          <bgColor theme="0" tint="-0.24994659260841701"/>
        </patternFill>
      </fill>
    </dxf>
    <dxf>
      <fill>
        <patternFill>
          <bgColor theme="5" tint="0.39994506668294322"/>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rgb="FFFFC000"/>
        </patternFill>
      </fill>
    </dxf>
    <dxf>
      <fill>
        <patternFill>
          <bgColor rgb="FFFFC000"/>
        </patternFill>
      </fill>
    </dxf>
    <dxf>
      <fill>
        <patternFill>
          <bgColor rgb="FFFFC000"/>
        </patternFill>
      </fill>
    </dxf>
    <dxf>
      <fill>
        <patternFill>
          <bgColor theme="0" tint="-0.24994659260841701"/>
        </patternFill>
      </fill>
    </dxf>
    <dxf>
      <fill>
        <patternFill>
          <bgColor theme="0" tint="-0.24994659260841701"/>
        </patternFill>
      </fill>
    </dxf>
    <dxf>
      <fill>
        <patternFill>
          <bgColor rgb="FFFFC000"/>
        </patternFill>
      </fill>
    </dxf>
    <dxf>
      <fill>
        <patternFill>
          <bgColor rgb="FFFFC000"/>
        </patternFill>
      </fill>
    </dxf>
    <dxf>
      <fill>
        <patternFill>
          <bgColor theme="5" tint="0.39994506668294322"/>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5" tint="0.39994506668294322"/>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5" tint="0.39994506668294322"/>
        </patternFill>
      </fill>
    </dxf>
    <dxf>
      <fill>
        <patternFill>
          <bgColor rgb="FFFFC000"/>
        </patternFill>
      </fill>
    </dxf>
    <dxf>
      <fill>
        <patternFill>
          <bgColor rgb="FFFFC000"/>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5" tint="0.39994506668294322"/>
        </patternFill>
      </fill>
    </dxf>
    <dxf>
      <fill>
        <patternFill>
          <bgColor rgb="FFFFC000"/>
        </patternFill>
      </fill>
    </dxf>
    <dxf>
      <fill>
        <patternFill>
          <bgColor rgb="FFFFC000"/>
        </patternFill>
      </fill>
    </dxf>
    <dxf>
      <fill>
        <patternFill>
          <bgColor rgb="FFFFC000"/>
        </patternFill>
      </fill>
    </dxf>
    <dxf>
      <fill>
        <patternFill>
          <bgColor rgb="FFFFC000"/>
        </patternFill>
      </fill>
    </dxf>
  </dxfs>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_rels/chart1.xml.rels><?xml version="1.0" encoding="UTF-8" standalone="yes"?>
<Relationships xmlns="http://schemas.openxmlformats.org/package/2006/relationships"><Relationship Id="rId3" Type="http://schemas.openxmlformats.org/officeDocument/2006/relationships/themeOverride" Target="../theme/themeOverride1.xml"/><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3" Type="http://schemas.openxmlformats.org/officeDocument/2006/relationships/themeOverride" Target="../theme/themeOverride2.xml"/><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3" Type="http://schemas.openxmlformats.org/officeDocument/2006/relationships/themeOverride" Target="../theme/themeOverride3.xml"/><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3" Type="http://schemas.openxmlformats.org/officeDocument/2006/relationships/themeOverride" Target="../theme/themeOverride4.xml"/><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1" Type="http://schemas.openxmlformats.org/officeDocument/2006/relationships/themeOverride" Target="../theme/themeOverride5.xml"/></Relationships>
</file>

<file path=xl/charts/_rels/chart6.xml.rels><?xml version="1.0" encoding="UTF-8" standalone="yes"?>
<Relationships xmlns="http://schemas.openxmlformats.org/package/2006/relationships"><Relationship Id="rId3" Type="http://schemas.openxmlformats.org/officeDocument/2006/relationships/themeOverride" Target="../theme/themeOverride6.xml"/><Relationship Id="rId2" Type="http://schemas.microsoft.com/office/2011/relationships/chartColorStyle" Target="colors5.xml"/><Relationship Id="rId1" Type="http://schemas.microsoft.com/office/2011/relationships/chartStyle" Target="style5.xml"/></Relationships>
</file>

<file path=xl/charts/_rels/chart7.xml.rels><?xml version="1.0" encoding="UTF-8" standalone="yes"?>
<Relationships xmlns="http://schemas.openxmlformats.org/package/2006/relationships"><Relationship Id="rId3" Type="http://schemas.openxmlformats.org/officeDocument/2006/relationships/themeOverride" Target="../theme/themeOverride7.xml"/><Relationship Id="rId2" Type="http://schemas.microsoft.com/office/2011/relationships/chartColorStyle" Target="colors6.xml"/><Relationship Id="rId1" Type="http://schemas.microsoft.com/office/2011/relationships/chartStyle" Target="style6.xml"/></Relationships>
</file>

<file path=xl/charts/_rels/chart8.xml.rels><?xml version="1.0" encoding="UTF-8" standalone="yes"?>
<Relationships xmlns="http://schemas.openxmlformats.org/package/2006/relationships"><Relationship Id="rId3" Type="http://schemas.openxmlformats.org/officeDocument/2006/relationships/themeOverride" Target="../theme/themeOverride8.xml"/><Relationship Id="rId2" Type="http://schemas.microsoft.com/office/2011/relationships/chartColorStyle" Target="colors7.xml"/><Relationship Id="rId1" Type="http://schemas.microsoft.com/office/2011/relationships/chartStyle" Target="style7.xml"/></Relationships>
</file>

<file path=xl/charts/_rels/chart9.xml.rels><?xml version="1.0" encoding="UTF-8" standalone="yes"?>
<Relationships xmlns="http://schemas.openxmlformats.org/package/2006/relationships"><Relationship Id="rId3" Type="http://schemas.openxmlformats.org/officeDocument/2006/relationships/themeOverride" Target="../theme/themeOverride9.xml"/><Relationship Id="rId2" Type="http://schemas.microsoft.com/office/2011/relationships/chartColorStyle" Target="colors8.xml"/><Relationship Id="rId1" Type="http://schemas.microsoft.com/office/2011/relationships/chartStyle" Target="style8.xml"/></Relationships>
</file>

<file path=xl/charts/_rels/chart10.xml.rels><?xml version="1.0" encoding="UTF-8" standalone="yes"?>
<Relationships xmlns="http://schemas.openxmlformats.org/package/2006/relationships"><Relationship Id="rId3" Type="http://schemas.openxmlformats.org/officeDocument/2006/relationships/themeOverride" Target="../theme/themeOverride10.xml"/><Relationship Id="rId2" Type="http://schemas.microsoft.com/office/2011/relationships/chartColorStyle" Target="colors9.xml"/><Relationship Id="rId1" Type="http://schemas.microsoft.com/office/2011/relationships/chartStyle" Target="style9.xml"/></Relationships>
</file>

<file path=xl/charts/_rels/chart11.xml.rels><?xml version="1.0" encoding="UTF-8" standalone="yes"?>
<Relationships xmlns="http://schemas.openxmlformats.org/package/2006/relationships"><Relationship Id="rId3" Type="http://schemas.openxmlformats.org/officeDocument/2006/relationships/themeOverride" Target="../theme/themeOverride11.xml"/><Relationship Id="rId2" Type="http://schemas.microsoft.com/office/2011/relationships/chartColorStyle" Target="colors10.xml"/><Relationship Id="rId1" Type="http://schemas.microsoft.com/office/2011/relationships/chartStyle" Target="style10.xml"/></Relationships>
</file>

<file path=xl/charts/_rels/chart12.xml.rels><?xml version="1.0" encoding="UTF-8" standalone="yes"?>
<Relationships xmlns="http://schemas.openxmlformats.org/package/2006/relationships"><Relationship Id="rId3" Type="http://schemas.openxmlformats.org/officeDocument/2006/relationships/themeOverride" Target="../theme/themeOverride12.xml"/><Relationship Id="rId2" Type="http://schemas.microsoft.com/office/2011/relationships/chartColorStyle" Target="colors11.xml"/><Relationship Id="rId1" Type="http://schemas.microsoft.com/office/2011/relationships/chartStyle" Target="style11.xml"/></Relationships>
</file>

<file path=xl/charts/_rels/chart13.xml.rels><?xml version="1.0" encoding="UTF-8" standalone="yes"?>
<Relationships xmlns="http://schemas.openxmlformats.org/package/2006/relationships"><Relationship Id="rId3" Type="http://schemas.openxmlformats.org/officeDocument/2006/relationships/themeOverride" Target="../theme/themeOverride13.xml"/><Relationship Id="rId2" Type="http://schemas.microsoft.com/office/2011/relationships/chartColorStyle" Target="colors12.xml"/><Relationship Id="rId1" Type="http://schemas.microsoft.com/office/2011/relationships/chartStyle" Target="style12.xml"/></Relationships>
</file>

<file path=xl/charts/_rels/chart14.xml.rels><?xml version="1.0" encoding="UTF-8" standalone="yes"?>
<Relationships xmlns="http://schemas.openxmlformats.org/package/2006/relationships"><Relationship Id="rId3" Type="http://schemas.openxmlformats.org/officeDocument/2006/relationships/themeOverride" Target="../theme/themeOverride14.xml"/><Relationship Id="rId2" Type="http://schemas.microsoft.com/office/2011/relationships/chartColorStyle" Target="colors13.xml"/><Relationship Id="rId1" Type="http://schemas.microsoft.com/office/2011/relationships/chartStyle" Target="style13.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scatterChart>
        <c:scatterStyle val="lineMarker"/>
        <c:varyColors val="0"/>
        <c:ser>
          <c:idx val="0"/>
          <c:order val="0"/>
          <c:tx>
            <c:strRef>
              <c:f>'Organizational diagnosis'!$F$79</c:f>
              <c:strCache>
                <c:ptCount val="1"/>
                <c:pt idx="0">
                  <c:v>Analyzer with innovation</c:v>
                </c:pt>
              </c:strCache>
            </c:strRef>
          </c:tx>
          <c:spPr>
            <a:ln w="19050" cap="rnd">
              <a:solidFill>
                <a:schemeClr val="accent1"/>
              </a:solidFill>
              <a:round/>
            </a:ln>
            <a:effectLst/>
          </c:spPr>
          <c:marker>
            <c:symbol val="circle"/>
            <c:size val="5"/>
            <c:spPr>
              <a:solidFill>
                <a:schemeClr val="accent1"/>
              </a:solidFill>
              <a:ln w="88900">
                <a:solidFill>
                  <a:srgbClr val="5B9BD5">
                    <a:lumMod val="75000"/>
                  </a:srgbClr>
                </a:solidFill>
              </a:ln>
              <a:effectLst/>
            </c:spPr>
          </c:marker>
          <c:dLbls>
            <c:spPr>
              <a:noFill/>
              <a:ln>
                <a:noFill/>
              </a:ln>
              <a:effectLst/>
            </c:spPr>
            <c:txPr>
              <a:bodyPr rot="0" spcFirstLastPara="1" vertOverflow="ellipsis" vert="horz" wrap="square" lIns="38100" tIns="19050" rIns="38100" bIns="19050" anchor="ctr" anchorCtr="1">
                <a:spAutoFit/>
              </a:bodyPr>
              <a:lstStyle/>
              <a:p>
                <a:pPr>
                  <a:defRPr sz="1100" b="1" i="0" u="none" strike="noStrike" kern="1200" baseline="0">
                    <a:solidFill>
                      <a:schemeClr val="tx1">
                        <a:lumMod val="75000"/>
                        <a:lumOff val="25000"/>
                      </a:schemeClr>
                    </a:solidFill>
                    <a:latin typeface="+mn-lt"/>
                    <a:ea typeface="+mn-ea"/>
                    <a:cs typeface="+mn-cs"/>
                  </a:defRPr>
                </a:pPr>
                <a:endParaRPr lang="en-US"/>
              </a:p>
            </c:txPr>
            <c:dLblPos val="t"/>
            <c:showLegendKey val="0"/>
            <c:showVal val="0"/>
            <c:showCatName val="0"/>
            <c:showSerName val="1"/>
            <c:showPercent val="0"/>
            <c:showBubbleSize val="0"/>
            <c:showLeaderLines val="0"/>
            <c:extLst xmlns:c16r2="http://schemas.microsoft.com/office/drawing/2015/06/char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xVal>
            <c:numRef>
              <c:f>'Organizational diagnosis'!$N$67</c:f>
              <c:numCache>
                <c:formatCode>0.00</c:formatCode>
                <c:ptCount val="1"/>
                <c:pt idx="0">
                  <c:v>4.4000000000000004</c:v>
                </c:pt>
              </c:numCache>
            </c:numRef>
          </c:xVal>
          <c:yVal>
            <c:numRef>
              <c:f>'Organizational diagnosis'!$N$76</c:f>
              <c:numCache>
                <c:formatCode>0.00</c:formatCode>
                <c:ptCount val="1"/>
                <c:pt idx="0">
                  <c:v>4</c:v>
                </c:pt>
              </c:numCache>
            </c:numRef>
          </c:yVal>
          <c:smooth val="0"/>
          <c:extLst xmlns:c16r2="http://schemas.microsoft.com/office/drawing/2015/06/chart">
            <c:ext xmlns:c16="http://schemas.microsoft.com/office/drawing/2014/chart" uri="{C3380CC4-5D6E-409C-BE32-E72D297353CC}">
              <c16:uniqueId val="{00000000-AD62-4B95-B3F3-0619B39565FB}"/>
            </c:ext>
          </c:extLst>
        </c:ser>
        <c:dLbls>
          <c:showLegendKey val="0"/>
          <c:showVal val="1"/>
          <c:showCatName val="0"/>
          <c:showSerName val="0"/>
          <c:showPercent val="0"/>
          <c:showBubbleSize val="0"/>
        </c:dLbls>
        <c:axId val="342795664"/>
        <c:axId val="342796056"/>
      </c:scatterChart>
      <c:valAx>
        <c:axId val="342795664"/>
        <c:scaling>
          <c:orientation val="minMax"/>
          <c:max val="5"/>
          <c:min val="1"/>
        </c:scaling>
        <c:delete val="0"/>
        <c:axPos val="b"/>
        <c:majorGridlines>
          <c:spPr>
            <a:ln w="9525" cap="flat" cmpd="sng" algn="ctr">
              <a:solidFill>
                <a:schemeClr val="bg1"/>
              </a:solidFill>
              <a:round/>
            </a:ln>
            <a:effectLst/>
          </c:spPr>
        </c:majorGridlines>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342796056"/>
        <c:crossesAt val="3"/>
        <c:crossBetween val="midCat"/>
        <c:majorUnit val="1"/>
      </c:valAx>
      <c:valAx>
        <c:axId val="342796056"/>
        <c:scaling>
          <c:orientation val="minMax"/>
          <c:max val="5"/>
          <c:min val="1"/>
        </c:scaling>
        <c:delete val="0"/>
        <c:axPos val="l"/>
        <c:majorGridlines>
          <c:spPr>
            <a:ln w="9525" cap="flat" cmpd="sng" algn="ctr">
              <a:solidFill>
                <a:schemeClr val="bg1"/>
              </a:solidFill>
              <a:round/>
            </a:ln>
            <a:effectLst/>
          </c:spPr>
        </c:majorGridlines>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342795664"/>
        <c:crossesAt val="3"/>
        <c:crossBetween val="midCat"/>
        <c:majorUnit val="1"/>
      </c:valAx>
      <c:spPr>
        <a:solidFill>
          <a:schemeClr val="bg1"/>
        </a:solidFill>
        <a:ln>
          <a:noFill/>
        </a:ln>
        <a:effectLst/>
      </c:spPr>
    </c:plotArea>
    <c:plotVisOnly val="1"/>
    <c:dispBlanksAs val="gap"/>
    <c:showDLblsOverMax val="0"/>
  </c:chart>
  <c:spPr>
    <a:solidFill>
      <a:schemeClr val="bg1"/>
    </a:solidFill>
    <a:ln w="19050" cap="flat" cmpd="sng" algn="ctr">
      <a:solidFill>
        <a:srgbClr val="5B9BD5"/>
      </a:solid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4.3585666369214397E-2"/>
          <c:y val="0.113406222876268"/>
          <c:w val="0.91282866726157097"/>
          <c:h val="0.83669503905817499"/>
        </c:manualLayout>
      </c:layout>
      <c:scatterChart>
        <c:scatterStyle val="lineMarker"/>
        <c:varyColors val="0"/>
        <c:ser>
          <c:idx val="1"/>
          <c:order val="0"/>
          <c:tx>
            <c:strRef>
              <c:f>'Organizational diagnosis'!$F$151</c:f>
              <c:strCache>
                <c:ptCount val="1"/>
                <c:pt idx="0">
                  <c:v>Calm/Varied</c:v>
                </c:pt>
              </c:strCache>
            </c:strRef>
          </c:tx>
          <c:spPr>
            <a:ln w="19050" cap="rnd">
              <a:solidFill>
                <a:schemeClr val="accent2"/>
              </a:solidFill>
              <a:round/>
            </a:ln>
            <a:effectLst/>
          </c:spPr>
          <c:marker>
            <c:symbol val="circle"/>
            <c:size val="5"/>
            <c:spPr>
              <a:solidFill>
                <a:schemeClr val="accent2"/>
              </a:solidFill>
              <a:ln w="88900">
                <a:solidFill>
                  <a:srgbClr val="5B9BD5">
                    <a:lumMod val="75000"/>
                  </a:srgbClr>
                </a:solidFill>
              </a:ln>
              <a:effectLst/>
            </c:spPr>
          </c:marker>
          <c:dLbls>
            <c:spPr>
              <a:noFill/>
              <a:ln>
                <a:noFill/>
              </a:ln>
              <a:effectLst/>
            </c:spPr>
            <c:txPr>
              <a:bodyPr rot="0" spcFirstLastPara="1" vertOverflow="ellipsis" vert="horz" wrap="square" lIns="38100" tIns="19050" rIns="38100" bIns="19050" anchor="ctr" anchorCtr="1">
                <a:spAutoFit/>
              </a:bodyPr>
              <a:lstStyle/>
              <a:p>
                <a:pPr>
                  <a:defRPr sz="1100" b="1" i="0" u="none" strike="noStrike" kern="1200" baseline="0">
                    <a:solidFill>
                      <a:schemeClr val="tx1">
                        <a:lumMod val="75000"/>
                        <a:lumOff val="25000"/>
                      </a:schemeClr>
                    </a:solidFill>
                    <a:latin typeface="+mn-lt"/>
                    <a:ea typeface="+mn-ea"/>
                    <a:cs typeface="+mn-cs"/>
                  </a:defRPr>
                </a:pPr>
                <a:endParaRPr lang="en-US"/>
              </a:p>
            </c:txPr>
            <c:dLblPos val="t"/>
            <c:showLegendKey val="0"/>
            <c:showVal val="0"/>
            <c:showCatName val="0"/>
            <c:showSerName val="1"/>
            <c:showPercent val="0"/>
            <c:showBubbleSize val="0"/>
            <c:showLeaderLines val="0"/>
            <c:extLst xmlns:c16r2="http://schemas.microsoft.com/office/drawing/2015/06/char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xVal>
            <c:numRef>
              <c:f>'Organizational diagnosis'!$N$149</c:f>
              <c:numCache>
                <c:formatCode>0.00</c:formatCode>
                <c:ptCount val="1"/>
                <c:pt idx="0">
                  <c:v>2.8333333333333335</c:v>
                </c:pt>
              </c:numCache>
            </c:numRef>
          </c:xVal>
          <c:yVal>
            <c:numRef>
              <c:f>'Organizational diagnosis'!$N$131</c:f>
              <c:numCache>
                <c:formatCode>0;\-0;;@</c:formatCode>
                <c:ptCount val="1"/>
                <c:pt idx="0">
                  <c:v>3</c:v>
                </c:pt>
              </c:numCache>
            </c:numRef>
          </c:yVal>
          <c:smooth val="0"/>
          <c:extLst xmlns:c16r2="http://schemas.microsoft.com/office/drawing/2015/06/chart">
            <c:ext xmlns:c16="http://schemas.microsoft.com/office/drawing/2014/chart" uri="{C3380CC4-5D6E-409C-BE32-E72D297353CC}">
              <c16:uniqueId val="{00000000-6B84-47FE-8201-4F6C1D7265BA}"/>
            </c:ext>
          </c:extLst>
        </c:ser>
        <c:dLbls>
          <c:showLegendKey val="0"/>
          <c:showVal val="1"/>
          <c:showCatName val="0"/>
          <c:showSerName val="0"/>
          <c:showPercent val="0"/>
          <c:showBubbleSize val="0"/>
        </c:dLbls>
        <c:axId val="342799192"/>
        <c:axId val="342799584"/>
      </c:scatterChart>
      <c:valAx>
        <c:axId val="342799192"/>
        <c:scaling>
          <c:orientation val="minMax"/>
          <c:max val="5"/>
          <c:min val="1"/>
        </c:scaling>
        <c:delete val="0"/>
        <c:axPos val="b"/>
        <c:majorGridlines>
          <c:spPr>
            <a:ln w="9525" cap="flat" cmpd="sng" algn="ctr">
              <a:solidFill>
                <a:schemeClr val="bg1"/>
              </a:solidFill>
              <a:round/>
            </a:ln>
            <a:effectLst/>
          </c:spPr>
        </c:majorGridlines>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342799584"/>
        <c:crossesAt val="3"/>
        <c:crossBetween val="midCat"/>
        <c:majorUnit val="1"/>
      </c:valAx>
      <c:valAx>
        <c:axId val="342799584"/>
        <c:scaling>
          <c:orientation val="minMax"/>
          <c:max val="5"/>
          <c:min val="1"/>
        </c:scaling>
        <c:delete val="0"/>
        <c:axPos val="l"/>
        <c:majorGridlines>
          <c:spPr>
            <a:ln w="9525" cap="flat" cmpd="sng" algn="ctr">
              <a:solidFill>
                <a:schemeClr val="bg1"/>
              </a:solidFill>
              <a:round/>
            </a:ln>
            <a:effectLst/>
          </c:spPr>
        </c:majorGridlines>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342799192"/>
        <c:crossesAt val="3"/>
        <c:crossBetween val="midCat"/>
        <c:majorUnit val="1"/>
      </c:valAx>
      <c:spPr>
        <a:solidFill>
          <a:schemeClr val="bg1"/>
        </a:solidFill>
        <a:ln>
          <a:noFill/>
        </a:ln>
        <a:effectLst/>
      </c:spPr>
    </c:plotArea>
    <c:plotVisOnly val="1"/>
    <c:dispBlanksAs val="gap"/>
    <c:showDLblsOverMax val="0"/>
  </c:chart>
  <c:spPr>
    <a:solidFill>
      <a:schemeClr val="bg1"/>
    </a:solidFill>
    <a:ln w="19050" cap="flat" cmpd="sng" algn="ctr">
      <a:solidFill>
        <a:srgbClr val="5B9BD5"/>
      </a:solid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4.3585666369214397E-2"/>
          <c:y val="0.113406222876268"/>
          <c:w val="0.91282866726157097"/>
          <c:h val="0.83669503905817499"/>
        </c:manualLayout>
      </c:layout>
      <c:scatterChart>
        <c:scatterStyle val="lineMarker"/>
        <c:varyColors val="0"/>
        <c:ser>
          <c:idx val="1"/>
          <c:order val="0"/>
          <c:tx>
            <c:strRef>
              <c:f>'Organizational diagnosis'!$F$179</c:f>
              <c:strCache>
                <c:ptCount val="1"/>
                <c:pt idx="0">
                  <c:v>Matrix</c:v>
                </c:pt>
              </c:strCache>
            </c:strRef>
          </c:tx>
          <c:spPr>
            <a:ln w="19050" cap="rnd">
              <a:solidFill>
                <a:schemeClr val="accent2"/>
              </a:solidFill>
              <a:round/>
            </a:ln>
            <a:effectLst/>
          </c:spPr>
          <c:marker>
            <c:symbol val="circle"/>
            <c:size val="5"/>
            <c:spPr>
              <a:solidFill>
                <a:schemeClr val="accent2"/>
              </a:solidFill>
              <a:ln w="88900">
                <a:solidFill>
                  <a:srgbClr val="5B9BD5">
                    <a:lumMod val="75000"/>
                  </a:srgbClr>
                </a:solidFill>
              </a:ln>
              <a:effectLst/>
            </c:spPr>
          </c:marker>
          <c:dLbls>
            <c:spPr>
              <a:noFill/>
              <a:ln>
                <a:noFill/>
              </a:ln>
              <a:effectLst/>
            </c:spPr>
            <c:txPr>
              <a:bodyPr rot="0" spcFirstLastPara="1" vertOverflow="ellipsis" vert="horz" wrap="square" lIns="38100" tIns="19050" rIns="38100" bIns="19050" anchor="ctr" anchorCtr="1">
                <a:spAutoFit/>
              </a:bodyPr>
              <a:lstStyle/>
              <a:p>
                <a:pPr>
                  <a:defRPr sz="1100" b="1" i="0" u="none" strike="noStrike" kern="1200" baseline="0">
                    <a:solidFill>
                      <a:schemeClr val="tx1">
                        <a:lumMod val="75000"/>
                        <a:lumOff val="25000"/>
                      </a:schemeClr>
                    </a:solidFill>
                    <a:latin typeface="+mn-lt"/>
                    <a:ea typeface="+mn-ea"/>
                    <a:cs typeface="+mn-cs"/>
                  </a:defRPr>
                </a:pPr>
                <a:endParaRPr lang="en-US"/>
              </a:p>
            </c:txPr>
            <c:dLblPos val="t"/>
            <c:showLegendKey val="0"/>
            <c:showVal val="0"/>
            <c:showCatName val="0"/>
            <c:showSerName val="1"/>
            <c:showPercent val="0"/>
            <c:showBubbleSize val="0"/>
            <c:showLeaderLines val="0"/>
            <c:extLst xmlns:c16r2="http://schemas.microsoft.com/office/drawing/2015/06/char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xVal>
            <c:numRef>
              <c:f>'Organizational diagnosis'!$N$167</c:f>
              <c:numCache>
                <c:formatCode>0.00</c:formatCode>
                <c:ptCount val="1"/>
                <c:pt idx="0">
                  <c:v>4.666666666666667</c:v>
                </c:pt>
              </c:numCache>
            </c:numRef>
          </c:xVal>
          <c:yVal>
            <c:numRef>
              <c:f>'Organizational diagnosis'!$N$173</c:f>
              <c:numCache>
                <c:formatCode>0.00</c:formatCode>
                <c:ptCount val="1"/>
                <c:pt idx="0">
                  <c:v>4.333333333333333</c:v>
                </c:pt>
              </c:numCache>
            </c:numRef>
          </c:yVal>
          <c:smooth val="0"/>
          <c:extLst xmlns:c16r2="http://schemas.microsoft.com/office/drawing/2015/06/chart">
            <c:ext xmlns:c16="http://schemas.microsoft.com/office/drawing/2014/chart" uri="{C3380CC4-5D6E-409C-BE32-E72D297353CC}">
              <c16:uniqueId val="{00000000-D57E-4F6E-A1E3-571F1C506E4F}"/>
            </c:ext>
          </c:extLst>
        </c:ser>
        <c:dLbls>
          <c:showLegendKey val="0"/>
          <c:showVal val="1"/>
          <c:showCatName val="0"/>
          <c:showSerName val="0"/>
          <c:showPercent val="0"/>
          <c:showBubbleSize val="0"/>
        </c:dLbls>
        <c:axId val="342800368"/>
        <c:axId val="339933312"/>
      </c:scatterChart>
      <c:valAx>
        <c:axId val="342800368"/>
        <c:scaling>
          <c:orientation val="minMax"/>
          <c:max val="5"/>
          <c:min val="1"/>
        </c:scaling>
        <c:delete val="0"/>
        <c:axPos val="b"/>
        <c:majorGridlines>
          <c:spPr>
            <a:ln w="9525" cap="flat" cmpd="sng" algn="ctr">
              <a:solidFill>
                <a:schemeClr val="bg1"/>
              </a:solidFill>
              <a:round/>
            </a:ln>
            <a:effectLst/>
          </c:spPr>
        </c:majorGridlines>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339933312"/>
        <c:crossesAt val="3"/>
        <c:crossBetween val="midCat"/>
        <c:majorUnit val="1"/>
      </c:valAx>
      <c:valAx>
        <c:axId val="339933312"/>
        <c:scaling>
          <c:orientation val="minMax"/>
          <c:max val="5"/>
          <c:min val="1"/>
        </c:scaling>
        <c:delete val="0"/>
        <c:axPos val="l"/>
        <c:majorGridlines>
          <c:spPr>
            <a:ln w="9525" cap="flat" cmpd="sng" algn="ctr">
              <a:solidFill>
                <a:schemeClr val="bg1"/>
              </a:solidFill>
              <a:round/>
            </a:ln>
            <a:effectLst/>
          </c:spPr>
        </c:majorGridlines>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342800368"/>
        <c:crossesAt val="3"/>
        <c:crossBetween val="midCat"/>
        <c:majorUnit val="1"/>
      </c:valAx>
      <c:spPr>
        <a:solidFill>
          <a:schemeClr val="bg1"/>
        </a:solidFill>
        <a:ln>
          <a:noFill/>
        </a:ln>
        <a:effectLst/>
      </c:spPr>
    </c:plotArea>
    <c:plotVisOnly val="1"/>
    <c:dispBlanksAs val="gap"/>
    <c:showDLblsOverMax val="0"/>
  </c:chart>
  <c:spPr>
    <a:solidFill>
      <a:schemeClr val="bg1"/>
    </a:solidFill>
    <a:ln w="19050" cap="flat" cmpd="sng" algn="ctr">
      <a:solidFill>
        <a:srgbClr val="5B9BD5"/>
      </a:solidFill>
      <a:round/>
    </a:ln>
    <a:effectLst/>
  </c:spPr>
  <c:txPr>
    <a:bodyPr/>
    <a:lstStyle/>
    <a:p>
      <a:pPr>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4.3585666369214397E-2"/>
          <c:y val="0.113406222876268"/>
          <c:w val="0.91282866726157097"/>
          <c:h val="0.83669503905817499"/>
        </c:manualLayout>
      </c:layout>
      <c:scatterChart>
        <c:scatterStyle val="lineMarker"/>
        <c:varyColors val="0"/>
        <c:ser>
          <c:idx val="1"/>
          <c:order val="0"/>
          <c:tx>
            <c:strRef>
              <c:f>'Organizational diagnosis'!$F$203</c:f>
              <c:strCache>
                <c:ptCount val="1"/>
                <c:pt idx="0">
                  <c:v>Global</c:v>
                </c:pt>
              </c:strCache>
            </c:strRef>
          </c:tx>
          <c:spPr>
            <a:ln w="19050" cap="rnd">
              <a:solidFill>
                <a:schemeClr val="accent2"/>
              </a:solidFill>
              <a:round/>
            </a:ln>
            <a:effectLst/>
          </c:spPr>
          <c:marker>
            <c:symbol val="circle"/>
            <c:size val="5"/>
            <c:spPr>
              <a:solidFill>
                <a:schemeClr val="accent2"/>
              </a:solidFill>
              <a:ln w="88900">
                <a:solidFill>
                  <a:srgbClr val="5B9BD5">
                    <a:lumMod val="75000"/>
                  </a:srgbClr>
                </a:solidFill>
              </a:ln>
              <a:effectLst/>
            </c:spPr>
          </c:marker>
          <c:dLbls>
            <c:spPr>
              <a:noFill/>
              <a:ln>
                <a:noFill/>
              </a:ln>
              <a:effectLst/>
            </c:spPr>
            <c:txPr>
              <a:bodyPr rot="0" spcFirstLastPara="1" vertOverflow="ellipsis" vert="horz" wrap="square" lIns="38100" tIns="19050" rIns="38100" bIns="19050" anchor="ctr" anchorCtr="1">
                <a:spAutoFit/>
              </a:bodyPr>
              <a:lstStyle/>
              <a:p>
                <a:pPr>
                  <a:defRPr sz="1100" b="1" i="0" u="none" strike="noStrike" kern="1200" baseline="0">
                    <a:solidFill>
                      <a:schemeClr val="tx1">
                        <a:lumMod val="75000"/>
                        <a:lumOff val="25000"/>
                      </a:schemeClr>
                    </a:solidFill>
                    <a:latin typeface="+mn-lt"/>
                    <a:ea typeface="+mn-ea"/>
                    <a:cs typeface="+mn-cs"/>
                  </a:defRPr>
                </a:pPr>
                <a:endParaRPr lang="en-US"/>
              </a:p>
            </c:txPr>
            <c:dLblPos val="t"/>
            <c:showLegendKey val="0"/>
            <c:showVal val="0"/>
            <c:showCatName val="0"/>
            <c:showSerName val="1"/>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'Organizational diagnosis'!$N$191</c:f>
              <c:numCache>
                <c:formatCode>0.00</c:formatCode>
                <c:ptCount val="1"/>
                <c:pt idx="0">
                  <c:v>2</c:v>
                </c:pt>
              </c:numCache>
            </c:numRef>
          </c:xVal>
          <c:yVal>
            <c:numRef>
              <c:f>'Organizational diagnosis'!$N$201</c:f>
              <c:numCache>
                <c:formatCode>0.00</c:formatCode>
                <c:ptCount val="1"/>
                <c:pt idx="0">
                  <c:v>2.6</c:v>
                </c:pt>
              </c:numCache>
            </c:numRef>
          </c:yVal>
          <c:smooth val="0"/>
          <c:extLst xmlns:c16r2="http://schemas.microsoft.com/office/drawing/2015/06/chart">
            <c:ext xmlns:c16="http://schemas.microsoft.com/office/drawing/2014/chart" uri="{C3380CC4-5D6E-409C-BE32-E72D297353CC}">
              <c16:uniqueId val="{00000000-F991-44CA-AEBE-B43E5B520F17}"/>
            </c:ext>
          </c:extLst>
        </c:ser>
        <c:dLbls>
          <c:showLegendKey val="0"/>
          <c:showVal val="1"/>
          <c:showCatName val="0"/>
          <c:showSerName val="0"/>
          <c:showPercent val="0"/>
          <c:showBubbleSize val="0"/>
        </c:dLbls>
        <c:axId val="419804688"/>
        <c:axId val="419802728"/>
      </c:scatterChart>
      <c:valAx>
        <c:axId val="419804688"/>
        <c:scaling>
          <c:orientation val="minMax"/>
          <c:max val="5"/>
          <c:min val="1"/>
        </c:scaling>
        <c:delete val="0"/>
        <c:axPos val="b"/>
        <c:majorGridlines>
          <c:spPr>
            <a:ln w="9525" cap="flat" cmpd="sng" algn="ctr">
              <a:solidFill>
                <a:schemeClr val="bg1"/>
              </a:solidFill>
              <a:round/>
            </a:ln>
            <a:effectLst/>
          </c:spPr>
        </c:majorGridlines>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19802728"/>
        <c:crossesAt val="3"/>
        <c:crossBetween val="midCat"/>
        <c:majorUnit val="1"/>
      </c:valAx>
      <c:valAx>
        <c:axId val="419802728"/>
        <c:scaling>
          <c:orientation val="minMax"/>
          <c:max val="5"/>
          <c:min val="1"/>
        </c:scaling>
        <c:delete val="0"/>
        <c:axPos val="l"/>
        <c:majorGridlines>
          <c:spPr>
            <a:ln w="9525" cap="flat" cmpd="sng" algn="ctr">
              <a:solidFill>
                <a:schemeClr val="bg1"/>
              </a:solidFill>
              <a:round/>
            </a:ln>
            <a:effectLst/>
          </c:spPr>
        </c:majorGridlines>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19804688"/>
        <c:crossesAt val="3"/>
        <c:crossBetween val="midCat"/>
        <c:majorUnit val="1"/>
      </c:valAx>
      <c:spPr>
        <a:solidFill>
          <a:schemeClr val="bg1"/>
        </a:solidFill>
        <a:ln>
          <a:noFill/>
        </a:ln>
        <a:effectLst/>
      </c:spPr>
    </c:plotArea>
    <c:plotVisOnly val="1"/>
    <c:dispBlanksAs val="gap"/>
    <c:showDLblsOverMax val="0"/>
  </c:chart>
  <c:spPr>
    <a:solidFill>
      <a:schemeClr val="bg1"/>
    </a:solidFill>
    <a:ln w="19050" cap="flat" cmpd="sng" algn="ctr">
      <a:solidFill>
        <a:srgbClr val="5B9BD5"/>
      </a:solid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4.3585666369214397E-2"/>
          <c:y val="0.113406222876268"/>
          <c:w val="0.91282866726157097"/>
          <c:h val="0.83669503905817499"/>
        </c:manualLayout>
      </c:layout>
      <c:scatterChart>
        <c:scatterStyle val="lineMarker"/>
        <c:varyColors val="0"/>
        <c:ser>
          <c:idx val="1"/>
          <c:order val="0"/>
          <c:tx>
            <c:strRef>
              <c:f>'Organizational diagnosis'!$F$224</c:f>
              <c:strCache>
                <c:ptCount val="1"/>
                <c:pt idx="0">
                  <c:v>Confederation</c:v>
                </c:pt>
              </c:strCache>
            </c:strRef>
          </c:tx>
          <c:spPr>
            <a:ln w="19050" cap="rnd">
              <a:solidFill>
                <a:schemeClr val="accent2"/>
              </a:solidFill>
              <a:round/>
            </a:ln>
            <a:effectLst/>
          </c:spPr>
          <c:marker>
            <c:symbol val="circle"/>
            <c:size val="5"/>
            <c:spPr>
              <a:solidFill>
                <a:schemeClr val="accent2"/>
              </a:solidFill>
              <a:ln w="88900">
                <a:solidFill>
                  <a:srgbClr val="5B9BD5">
                    <a:lumMod val="75000"/>
                  </a:srgbClr>
                </a:solidFill>
              </a:ln>
              <a:effectLst/>
            </c:spPr>
          </c:marker>
          <c:dLbls>
            <c:dLbl>
              <c:idx val="0"/>
              <c:spPr>
                <a:noFill/>
                <a:ln>
                  <a:noFill/>
                </a:ln>
                <a:effectLst/>
              </c:spPr>
              <c:txPr>
                <a:bodyPr rot="0" spcFirstLastPara="1" vertOverflow="ellipsis" vert="horz" wrap="square" lIns="38100" tIns="19050" rIns="38100" bIns="19050" anchor="ctr" anchorCtr="1">
                  <a:noAutofit/>
                </a:bodyPr>
                <a:lstStyle/>
                <a:p>
                  <a:pPr>
                    <a:defRPr sz="1100" b="1" i="0" u="none" strike="noStrike" kern="1200" baseline="0">
                      <a:solidFill>
                        <a:schemeClr val="tx1">
                          <a:lumMod val="75000"/>
                          <a:lumOff val="25000"/>
                        </a:schemeClr>
                      </a:solidFill>
                      <a:latin typeface="+mn-lt"/>
                      <a:ea typeface="+mn-ea"/>
                      <a:cs typeface="+mn-cs"/>
                    </a:defRPr>
                  </a:pPr>
                  <a:endParaRPr lang="en-US"/>
                </a:p>
              </c:txPr>
              <c:dLblPos val="t"/>
              <c:showLegendKey val="0"/>
              <c:showVal val="0"/>
              <c:showCatName val="0"/>
              <c:showSerName val="1"/>
              <c:showPercent val="0"/>
              <c:showBubbleSize val="0"/>
              <c:extLst xmlns:c16r2="http://schemas.microsoft.com/office/drawing/2015/06/chart">
                <c:ext xmlns:c16="http://schemas.microsoft.com/office/drawing/2014/chart" uri="{C3380CC4-5D6E-409C-BE32-E72D297353CC}">
                  <c16:uniqueId val="{00000000-C6BB-4EE3-BD10-9DCB02481734}"/>
                </c:ext>
                <c:ext xmlns:c15="http://schemas.microsoft.com/office/drawing/2012/chart" uri="{CE6537A1-D6FC-4f65-9D91-7224C49458BB}">
                  <c15:spPr xmlns:c15="http://schemas.microsoft.com/office/drawing/2012/chart">
                    <a:prstGeom prst="rect">
                      <a:avLst/>
                    </a:prstGeom>
                  </c15:spPr>
                </c:ext>
              </c:extLst>
            </c:dLbl>
            <c:spPr>
              <a:noFill/>
              <a:ln>
                <a:noFill/>
              </a:ln>
              <a:effectLst/>
            </c:spPr>
            <c:txPr>
              <a:bodyPr rot="0" spcFirstLastPara="1" vertOverflow="ellipsis" vert="horz" wrap="square" lIns="38100" tIns="19050" rIns="38100" bIns="19050" anchor="ctr" anchorCtr="1">
                <a:spAutoFit/>
              </a:bodyPr>
              <a:lstStyle/>
              <a:p>
                <a:pPr>
                  <a:defRPr sz="1100" b="1" i="0" u="none" strike="noStrike" kern="1200" baseline="0">
                    <a:solidFill>
                      <a:schemeClr val="tx1">
                        <a:lumMod val="75000"/>
                        <a:lumOff val="25000"/>
                      </a:schemeClr>
                    </a:solidFill>
                    <a:latin typeface="+mn-lt"/>
                    <a:ea typeface="+mn-ea"/>
                    <a:cs typeface="+mn-cs"/>
                  </a:defRPr>
                </a:pPr>
                <a:endParaRPr lang="en-US"/>
              </a:p>
            </c:txPr>
            <c:dLblPos val="t"/>
            <c:showLegendKey val="0"/>
            <c:showVal val="0"/>
            <c:showCatName val="0"/>
            <c:showSerName val="1"/>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'Organizational diagnosis'!$N$222</c:f>
              <c:numCache>
                <c:formatCode>0.00</c:formatCode>
                <c:ptCount val="1"/>
                <c:pt idx="0">
                  <c:v>4.333333333333333</c:v>
                </c:pt>
              </c:numCache>
            </c:numRef>
          </c:xVal>
          <c:yVal>
            <c:numRef>
              <c:f>'Organizational diagnosis'!$N$213</c:f>
              <c:numCache>
                <c:formatCode>0.00</c:formatCode>
                <c:ptCount val="1"/>
                <c:pt idx="0">
                  <c:v>4.666666666666667</c:v>
                </c:pt>
              </c:numCache>
            </c:numRef>
          </c:yVal>
          <c:smooth val="0"/>
          <c:extLst xmlns:c16r2="http://schemas.microsoft.com/office/drawing/2015/06/chart">
            <c:ext xmlns:c16="http://schemas.microsoft.com/office/drawing/2014/chart" uri="{C3380CC4-5D6E-409C-BE32-E72D297353CC}">
              <c16:uniqueId val="{00000001-C6BB-4EE3-BD10-9DCB02481734}"/>
            </c:ext>
          </c:extLst>
        </c:ser>
        <c:dLbls>
          <c:dLblPos val="t"/>
          <c:showLegendKey val="0"/>
          <c:showVal val="1"/>
          <c:showCatName val="0"/>
          <c:showSerName val="0"/>
          <c:showPercent val="0"/>
          <c:showBubbleSize val="0"/>
        </c:dLbls>
        <c:axId val="419806648"/>
        <c:axId val="419807432"/>
      </c:scatterChart>
      <c:valAx>
        <c:axId val="419806648"/>
        <c:scaling>
          <c:orientation val="minMax"/>
          <c:max val="5"/>
          <c:min val="1"/>
        </c:scaling>
        <c:delete val="0"/>
        <c:axPos val="b"/>
        <c:majorGridlines>
          <c:spPr>
            <a:ln w="9525" cap="flat" cmpd="sng" algn="ctr">
              <a:solidFill>
                <a:schemeClr val="bg1"/>
              </a:solidFill>
              <a:round/>
            </a:ln>
            <a:effectLst/>
          </c:spPr>
        </c:majorGridlines>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19807432"/>
        <c:crossesAt val="3"/>
        <c:crossBetween val="midCat"/>
        <c:majorUnit val="1"/>
      </c:valAx>
      <c:valAx>
        <c:axId val="419807432"/>
        <c:scaling>
          <c:orientation val="minMax"/>
          <c:max val="5"/>
          <c:min val="1"/>
        </c:scaling>
        <c:delete val="0"/>
        <c:axPos val="l"/>
        <c:majorGridlines>
          <c:spPr>
            <a:ln w="9525" cap="flat" cmpd="sng" algn="ctr">
              <a:solidFill>
                <a:schemeClr val="bg1"/>
              </a:solidFill>
              <a:round/>
            </a:ln>
            <a:effectLst/>
          </c:spPr>
        </c:majorGridlines>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19806648"/>
        <c:crossesAt val="3"/>
        <c:crossBetween val="midCat"/>
        <c:majorUnit val="1"/>
      </c:valAx>
      <c:spPr>
        <a:solidFill>
          <a:schemeClr val="bg1"/>
        </a:solidFill>
        <a:ln>
          <a:noFill/>
        </a:ln>
        <a:effectLst/>
      </c:spPr>
    </c:plotArea>
    <c:plotVisOnly val="1"/>
    <c:dispBlanksAs val="gap"/>
    <c:showDLblsOverMax val="0"/>
  </c:chart>
  <c:spPr>
    <a:solidFill>
      <a:schemeClr val="bg1"/>
    </a:solidFill>
    <a:ln w="19050" cap="flat" cmpd="sng" algn="ctr">
      <a:solidFill>
        <a:srgbClr val="5B9BD5"/>
      </a:solid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4.3585666369214397E-2"/>
          <c:y val="0.113406222876268"/>
          <c:w val="0.91282866726157097"/>
          <c:h val="0.83669503905817499"/>
        </c:manualLayout>
      </c:layout>
      <c:scatterChart>
        <c:scatterStyle val="lineMarker"/>
        <c:varyColors val="0"/>
        <c:ser>
          <c:idx val="0"/>
          <c:order val="0"/>
          <c:tx>
            <c:strRef>
              <c:f>'Organizational diagnosis'!$F$245</c:f>
              <c:strCache>
                <c:ptCount val="1"/>
                <c:pt idx="0">
                  <c:v>Knotty</c:v>
                </c:pt>
              </c:strCache>
            </c:strRef>
          </c:tx>
          <c:spPr>
            <a:ln w="19050" cap="rnd">
              <a:solidFill>
                <a:schemeClr val="accent1"/>
              </a:solidFill>
              <a:round/>
            </a:ln>
            <a:effectLst/>
          </c:spPr>
          <c:marker>
            <c:symbol val="circle"/>
            <c:size val="5"/>
            <c:spPr>
              <a:solidFill>
                <a:schemeClr val="accent1"/>
              </a:solidFill>
              <a:ln w="9525">
                <a:solidFill>
                  <a:schemeClr val="accent1"/>
                </a:solidFill>
              </a:ln>
              <a:effectLst/>
            </c:spPr>
          </c:marker>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t"/>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xVal>
            <c:numRef>
              <c:f>'Organizational diagnosis'!$N$237</c:f>
              <c:numCache>
                <c:formatCode>0.00</c:formatCode>
                <c:ptCount val="1"/>
                <c:pt idx="0">
                  <c:v>4.666666666666667</c:v>
                </c:pt>
              </c:numCache>
            </c:numRef>
          </c:xVal>
          <c:yVal>
            <c:numRef>
              <c:f>'Organizational diagnosis'!$N$243</c:f>
              <c:numCache>
                <c:formatCode>0.00</c:formatCode>
                <c:ptCount val="1"/>
                <c:pt idx="0">
                  <c:v>3.3333333333333335</c:v>
                </c:pt>
              </c:numCache>
            </c:numRef>
          </c:yVal>
          <c:smooth val="0"/>
          <c:extLst xmlns:c16r2="http://schemas.microsoft.com/office/drawing/2015/06/chart">
            <c:ext xmlns:c16="http://schemas.microsoft.com/office/drawing/2014/chart" uri="{C3380CC4-5D6E-409C-BE32-E72D297353CC}">
              <c16:uniqueId val="{00000000-6ADE-44C4-8785-B77FD6EDD2E9}"/>
            </c:ext>
          </c:extLst>
        </c:ser>
        <c:ser>
          <c:idx val="1"/>
          <c:order val="1"/>
          <c:tx>
            <c:strRef>
              <c:f>'Organizational diagnosis'!$F$245</c:f>
              <c:strCache>
                <c:ptCount val="1"/>
                <c:pt idx="0">
                  <c:v>Knotty</c:v>
                </c:pt>
              </c:strCache>
            </c:strRef>
          </c:tx>
          <c:spPr>
            <a:ln w="19050" cap="rnd">
              <a:solidFill>
                <a:schemeClr val="accent2"/>
              </a:solidFill>
              <a:round/>
            </a:ln>
            <a:effectLst/>
          </c:spPr>
          <c:marker>
            <c:symbol val="circle"/>
            <c:size val="5"/>
            <c:spPr>
              <a:solidFill>
                <a:schemeClr val="accent2"/>
              </a:solidFill>
              <a:ln w="88900">
                <a:solidFill>
                  <a:srgbClr val="5B9BD5">
                    <a:lumMod val="75000"/>
                  </a:srgbClr>
                </a:solidFill>
              </a:ln>
              <a:effectLst/>
            </c:spPr>
          </c:marker>
          <c:dLbls>
            <c:spPr>
              <a:noFill/>
              <a:ln>
                <a:noFill/>
              </a:ln>
              <a:effectLst/>
            </c:spPr>
            <c:txPr>
              <a:bodyPr rot="0" spcFirstLastPara="1" vertOverflow="ellipsis" vert="horz" wrap="square" lIns="38100" tIns="19050" rIns="38100" bIns="19050" anchor="ctr" anchorCtr="1">
                <a:spAutoFit/>
              </a:bodyPr>
              <a:lstStyle/>
              <a:p>
                <a:pPr>
                  <a:defRPr sz="1100" b="1" i="0" u="none" strike="noStrike" kern="1200" baseline="0">
                    <a:solidFill>
                      <a:schemeClr val="tx1">
                        <a:lumMod val="75000"/>
                        <a:lumOff val="25000"/>
                      </a:schemeClr>
                    </a:solidFill>
                    <a:latin typeface="+mn-lt"/>
                    <a:ea typeface="+mn-ea"/>
                    <a:cs typeface="+mn-cs"/>
                  </a:defRPr>
                </a:pPr>
                <a:endParaRPr lang="en-US"/>
              </a:p>
            </c:txPr>
            <c:dLblPos val="t"/>
            <c:showLegendKey val="0"/>
            <c:showVal val="0"/>
            <c:showCatName val="0"/>
            <c:showSerName val="1"/>
            <c:showPercent val="0"/>
            <c:showBubbleSize val="0"/>
            <c:showLeaderLines val="0"/>
            <c:extLst xmlns:c16r2="http://schemas.microsoft.com/office/drawing/2015/06/char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xVal>
            <c:numRef>
              <c:f>'Organizational diagnosis'!$N$237</c:f>
              <c:numCache>
                <c:formatCode>0.00</c:formatCode>
                <c:ptCount val="1"/>
                <c:pt idx="0">
                  <c:v>4.666666666666667</c:v>
                </c:pt>
              </c:numCache>
            </c:numRef>
          </c:xVal>
          <c:yVal>
            <c:numRef>
              <c:f>'Organizational diagnosis'!$N$243</c:f>
              <c:numCache>
                <c:formatCode>0.00</c:formatCode>
                <c:ptCount val="1"/>
                <c:pt idx="0">
                  <c:v>3.3333333333333335</c:v>
                </c:pt>
              </c:numCache>
            </c:numRef>
          </c:yVal>
          <c:smooth val="0"/>
          <c:extLst xmlns:c16r2="http://schemas.microsoft.com/office/drawing/2015/06/chart">
            <c:ext xmlns:c16="http://schemas.microsoft.com/office/drawing/2014/chart" uri="{C3380CC4-5D6E-409C-BE32-E72D297353CC}">
              <c16:uniqueId val="{00000001-6ADE-44C4-8785-B77FD6EDD2E9}"/>
            </c:ext>
          </c:extLst>
        </c:ser>
        <c:dLbls>
          <c:dLblPos val="t"/>
          <c:showLegendKey val="0"/>
          <c:showVal val="1"/>
          <c:showCatName val="0"/>
          <c:showSerName val="0"/>
          <c:showPercent val="0"/>
          <c:showBubbleSize val="0"/>
        </c:dLbls>
        <c:axId val="419800376"/>
        <c:axId val="419803120"/>
      </c:scatterChart>
      <c:valAx>
        <c:axId val="419800376"/>
        <c:scaling>
          <c:orientation val="minMax"/>
          <c:max val="5"/>
          <c:min val="1"/>
        </c:scaling>
        <c:delete val="0"/>
        <c:axPos val="b"/>
        <c:majorGridlines>
          <c:spPr>
            <a:ln w="9525" cap="flat" cmpd="sng" algn="ctr">
              <a:solidFill>
                <a:schemeClr val="bg1"/>
              </a:solidFill>
              <a:round/>
            </a:ln>
            <a:effectLst/>
          </c:spPr>
        </c:majorGridlines>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19803120"/>
        <c:crossesAt val="3"/>
        <c:crossBetween val="midCat"/>
        <c:majorUnit val="1"/>
      </c:valAx>
      <c:valAx>
        <c:axId val="419803120"/>
        <c:scaling>
          <c:orientation val="minMax"/>
          <c:max val="5"/>
          <c:min val="1"/>
        </c:scaling>
        <c:delete val="0"/>
        <c:axPos val="l"/>
        <c:majorGridlines>
          <c:spPr>
            <a:ln w="9525" cap="flat" cmpd="sng" algn="ctr">
              <a:solidFill>
                <a:schemeClr val="bg1"/>
              </a:solidFill>
              <a:round/>
            </a:ln>
            <a:effectLst/>
          </c:spPr>
        </c:majorGridlines>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19800376"/>
        <c:crossesAt val="3"/>
        <c:crossBetween val="midCat"/>
        <c:majorUnit val="1"/>
      </c:valAx>
      <c:spPr>
        <a:solidFill>
          <a:schemeClr val="bg1"/>
        </a:solidFill>
        <a:ln>
          <a:noFill/>
        </a:ln>
        <a:effectLst/>
      </c:spPr>
    </c:plotArea>
    <c:plotVisOnly val="1"/>
    <c:dispBlanksAs val="gap"/>
    <c:showDLblsOverMax val="0"/>
  </c:chart>
  <c:spPr>
    <a:solidFill>
      <a:schemeClr val="bg1"/>
    </a:solidFill>
    <a:ln w="19050" cap="flat" cmpd="sng" algn="ctr">
      <a:solidFill>
        <a:srgbClr val="5B9BD5"/>
      </a:solid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4.3585666369214397E-2"/>
          <c:y val="0.113406222876268"/>
          <c:w val="0.91282866726157097"/>
          <c:h val="0.83669503905817499"/>
        </c:manualLayout>
      </c:layout>
      <c:scatterChart>
        <c:scatterStyle val="lineMarker"/>
        <c:varyColors val="0"/>
        <c:ser>
          <c:idx val="1"/>
          <c:order val="0"/>
          <c:tx>
            <c:strRef>
              <c:f>'Organizational diagnosis'!$F$311</c:f>
              <c:strCache>
                <c:ptCount val="1"/>
                <c:pt idx="0">
                  <c:v>Producer</c:v>
                </c:pt>
              </c:strCache>
            </c:strRef>
          </c:tx>
          <c:spPr>
            <a:ln w="19050" cap="rnd">
              <a:solidFill>
                <a:schemeClr val="accent2"/>
              </a:solidFill>
              <a:round/>
            </a:ln>
            <a:effectLst/>
          </c:spPr>
          <c:marker>
            <c:symbol val="circle"/>
            <c:size val="5"/>
            <c:spPr>
              <a:solidFill>
                <a:schemeClr val="accent2"/>
              </a:solidFill>
              <a:ln w="88900">
                <a:solidFill>
                  <a:srgbClr val="5B9BD5">
                    <a:lumMod val="75000"/>
                  </a:srgbClr>
                </a:solidFill>
              </a:ln>
              <a:effectLst/>
            </c:spPr>
          </c:marker>
          <c:dLbls>
            <c:spPr>
              <a:noFill/>
              <a:ln>
                <a:noFill/>
              </a:ln>
              <a:effectLst/>
            </c:spPr>
            <c:txPr>
              <a:bodyPr rot="0" spcFirstLastPara="1" vertOverflow="ellipsis" vert="horz" wrap="square" lIns="38100" tIns="19050" rIns="38100" bIns="19050" anchor="ctr" anchorCtr="1">
                <a:spAutoFit/>
              </a:bodyPr>
              <a:lstStyle/>
              <a:p>
                <a:pPr>
                  <a:defRPr sz="1100" b="1" i="0" u="none" strike="noStrike" kern="1200" baseline="0">
                    <a:solidFill>
                      <a:schemeClr val="tx1">
                        <a:lumMod val="75000"/>
                        <a:lumOff val="25000"/>
                      </a:schemeClr>
                    </a:solidFill>
                    <a:latin typeface="+mn-lt"/>
                    <a:ea typeface="+mn-ea"/>
                    <a:cs typeface="+mn-cs"/>
                  </a:defRPr>
                </a:pPr>
                <a:endParaRPr lang="en-US"/>
              </a:p>
            </c:txPr>
            <c:dLblPos val="t"/>
            <c:showLegendKey val="0"/>
            <c:showVal val="0"/>
            <c:showCatName val="0"/>
            <c:showSerName val="1"/>
            <c:showPercent val="0"/>
            <c:showBubbleSize val="0"/>
            <c:showLeaderLines val="0"/>
            <c:extLst xmlns:c16r2="http://schemas.microsoft.com/office/drawing/2015/06/char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xVal>
            <c:numRef>
              <c:f>'Organizational diagnosis'!$N$298</c:f>
              <c:numCache>
                <c:formatCode>0.00</c:formatCode>
                <c:ptCount val="1"/>
                <c:pt idx="0">
                  <c:v>3.6666666666666665</c:v>
                </c:pt>
              </c:numCache>
            </c:numRef>
          </c:xVal>
          <c:yVal>
            <c:numRef>
              <c:f>'Organizational diagnosis'!$N$309</c:f>
              <c:numCache>
                <c:formatCode>0.00</c:formatCode>
                <c:ptCount val="1"/>
                <c:pt idx="0">
                  <c:v>4.25</c:v>
                </c:pt>
              </c:numCache>
            </c:numRef>
          </c:yVal>
          <c:smooth val="0"/>
          <c:extLst xmlns:c16r2="http://schemas.microsoft.com/office/drawing/2015/06/chart">
            <c:ext xmlns:c16="http://schemas.microsoft.com/office/drawing/2014/chart" uri="{C3380CC4-5D6E-409C-BE32-E72D297353CC}">
              <c16:uniqueId val="{00000000-F575-4EAF-8076-E940645C0AD7}"/>
            </c:ext>
          </c:extLst>
        </c:ser>
        <c:dLbls>
          <c:dLblPos val="t"/>
          <c:showLegendKey val="0"/>
          <c:showVal val="1"/>
          <c:showCatName val="0"/>
          <c:showSerName val="0"/>
          <c:showPercent val="0"/>
          <c:showBubbleSize val="0"/>
        </c:dLbls>
        <c:axId val="419803512"/>
        <c:axId val="419807040"/>
      </c:scatterChart>
      <c:valAx>
        <c:axId val="419803512"/>
        <c:scaling>
          <c:orientation val="minMax"/>
          <c:max val="5"/>
          <c:min val="1"/>
        </c:scaling>
        <c:delete val="0"/>
        <c:axPos val="b"/>
        <c:majorGridlines>
          <c:spPr>
            <a:ln w="9525" cap="flat" cmpd="sng" algn="ctr">
              <a:solidFill>
                <a:schemeClr val="bg1"/>
              </a:solidFill>
              <a:round/>
            </a:ln>
            <a:effectLst/>
          </c:spPr>
        </c:majorGridlines>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19807040"/>
        <c:crossesAt val="3"/>
        <c:crossBetween val="midCat"/>
        <c:majorUnit val="1"/>
      </c:valAx>
      <c:valAx>
        <c:axId val="419807040"/>
        <c:scaling>
          <c:orientation val="minMax"/>
          <c:max val="5"/>
          <c:min val="1"/>
        </c:scaling>
        <c:delete val="0"/>
        <c:axPos val="l"/>
        <c:majorGridlines>
          <c:spPr>
            <a:ln w="9525" cap="flat" cmpd="sng" algn="ctr">
              <a:solidFill>
                <a:schemeClr val="bg1"/>
              </a:solidFill>
              <a:round/>
            </a:ln>
            <a:effectLst/>
          </c:spPr>
        </c:majorGridlines>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19803512"/>
        <c:crossesAt val="3"/>
        <c:crossBetween val="midCat"/>
        <c:majorUnit val="1"/>
      </c:valAx>
      <c:spPr>
        <a:solidFill>
          <a:schemeClr val="bg1"/>
        </a:solidFill>
        <a:ln>
          <a:noFill/>
        </a:ln>
        <a:effectLst/>
      </c:spPr>
    </c:plotArea>
    <c:plotVisOnly val="1"/>
    <c:dispBlanksAs val="gap"/>
    <c:showDLblsOverMax val="0"/>
  </c:chart>
  <c:spPr>
    <a:solidFill>
      <a:schemeClr val="bg1"/>
    </a:solidFill>
    <a:ln w="19050" cap="flat" cmpd="sng" algn="ctr">
      <a:solidFill>
        <a:srgbClr val="5B9BD5"/>
      </a:solidFill>
      <a:round/>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4.3585666369214397E-2"/>
          <c:y val="0.113406222876268"/>
          <c:w val="0.91282866726157097"/>
          <c:h val="0.83669503905817499"/>
        </c:manualLayout>
      </c:layout>
      <c:scatterChart>
        <c:scatterStyle val="lineMarker"/>
        <c:varyColors val="0"/>
        <c:ser>
          <c:idx val="1"/>
          <c:order val="0"/>
          <c:tx>
            <c:strRef>
              <c:f>'Organizational diagnosis'!$F$331</c:f>
              <c:strCache>
                <c:ptCount val="1"/>
                <c:pt idx="0">
                  <c:v>Rational goal</c:v>
                </c:pt>
              </c:strCache>
            </c:strRef>
          </c:tx>
          <c:spPr>
            <a:ln w="19050" cap="rnd">
              <a:solidFill>
                <a:schemeClr val="accent2"/>
              </a:solidFill>
              <a:round/>
            </a:ln>
            <a:effectLst/>
          </c:spPr>
          <c:marker>
            <c:symbol val="circle"/>
            <c:size val="5"/>
            <c:spPr>
              <a:solidFill>
                <a:schemeClr val="accent2"/>
              </a:solidFill>
              <a:ln w="88900">
                <a:solidFill>
                  <a:srgbClr val="5B9BD5">
                    <a:lumMod val="75000"/>
                  </a:srgbClr>
                </a:solidFill>
              </a:ln>
              <a:effectLst/>
            </c:spPr>
          </c:marker>
          <c:dLbls>
            <c:spPr>
              <a:noFill/>
              <a:ln>
                <a:noFill/>
              </a:ln>
              <a:effectLst/>
            </c:spPr>
            <c:txPr>
              <a:bodyPr rot="0" spcFirstLastPara="1" vertOverflow="ellipsis" vert="horz" wrap="square" lIns="38100" tIns="19050" rIns="38100" bIns="19050" anchor="ctr" anchorCtr="1">
                <a:spAutoFit/>
              </a:bodyPr>
              <a:lstStyle/>
              <a:p>
                <a:pPr>
                  <a:defRPr sz="1100" b="1" i="0" u="none" strike="noStrike" kern="1200" baseline="0">
                    <a:solidFill>
                      <a:schemeClr val="tx1">
                        <a:lumMod val="75000"/>
                        <a:lumOff val="25000"/>
                      </a:schemeClr>
                    </a:solidFill>
                    <a:latin typeface="+mn-lt"/>
                    <a:ea typeface="+mn-ea"/>
                    <a:cs typeface="+mn-cs"/>
                  </a:defRPr>
                </a:pPr>
                <a:endParaRPr lang="en-US"/>
              </a:p>
            </c:txPr>
            <c:dLblPos val="t"/>
            <c:showLegendKey val="0"/>
            <c:showVal val="0"/>
            <c:showCatName val="0"/>
            <c:showSerName val="1"/>
            <c:showPercent val="0"/>
            <c:showBubbleSize val="0"/>
            <c:showLeaderLines val="0"/>
            <c:extLst xmlns:c16r2="http://schemas.microsoft.com/office/drawing/2015/06/char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xVal>
            <c:numRef>
              <c:f>'Organizational diagnosis'!$N$321</c:f>
              <c:numCache>
                <c:formatCode>0.00</c:formatCode>
                <c:ptCount val="1"/>
                <c:pt idx="0">
                  <c:v>3.5</c:v>
                </c:pt>
              </c:numCache>
            </c:numRef>
          </c:xVal>
          <c:yVal>
            <c:numRef>
              <c:f>'Organizational diagnosis'!$N$329</c:f>
              <c:numCache>
                <c:formatCode>0.00</c:formatCode>
                <c:ptCount val="1"/>
                <c:pt idx="0">
                  <c:v>5</c:v>
                </c:pt>
              </c:numCache>
            </c:numRef>
          </c:yVal>
          <c:smooth val="0"/>
          <c:extLst xmlns:c16r2="http://schemas.microsoft.com/office/drawing/2015/06/chart">
            <c:ext xmlns:c16="http://schemas.microsoft.com/office/drawing/2014/chart" uri="{C3380CC4-5D6E-409C-BE32-E72D297353CC}">
              <c16:uniqueId val="{00000000-C78C-491A-9596-4A8CBA295350}"/>
            </c:ext>
          </c:extLst>
        </c:ser>
        <c:dLbls>
          <c:dLblPos val="t"/>
          <c:showLegendKey val="0"/>
          <c:showVal val="1"/>
          <c:showCatName val="0"/>
          <c:showSerName val="0"/>
          <c:showPercent val="0"/>
          <c:showBubbleSize val="0"/>
        </c:dLbls>
        <c:axId val="419804296"/>
        <c:axId val="419801160"/>
      </c:scatterChart>
      <c:valAx>
        <c:axId val="419804296"/>
        <c:scaling>
          <c:orientation val="minMax"/>
          <c:max val="5"/>
          <c:min val="1"/>
        </c:scaling>
        <c:delete val="0"/>
        <c:axPos val="b"/>
        <c:majorGridlines>
          <c:spPr>
            <a:ln w="9525" cap="flat" cmpd="sng" algn="ctr">
              <a:solidFill>
                <a:schemeClr val="bg1"/>
              </a:solidFill>
              <a:round/>
            </a:ln>
            <a:effectLst/>
          </c:spPr>
        </c:majorGridlines>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19801160"/>
        <c:crossesAt val="3"/>
        <c:crossBetween val="midCat"/>
        <c:majorUnit val="1"/>
      </c:valAx>
      <c:valAx>
        <c:axId val="419801160"/>
        <c:scaling>
          <c:orientation val="minMax"/>
          <c:max val="5"/>
          <c:min val="1"/>
        </c:scaling>
        <c:delete val="0"/>
        <c:axPos val="l"/>
        <c:majorGridlines>
          <c:spPr>
            <a:ln w="9525" cap="flat" cmpd="sng" algn="ctr">
              <a:solidFill>
                <a:schemeClr val="bg1"/>
              </a:solidFill>
              <a:round/>
            </a:ln>
            <a:effectLst/>
          </c:spPr>
        </c:majorGridlines>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19804296"/>
        <c:crossesAt val="3"/>
        <c:crossBetween val="midCat"/>
        <c:majorUnit val="1"/>
      </c:valAx>
      <c:spPr>
        <a:solidFill>
          <a:schemeClr val="bg1"/>
        </a:solidFill>
        <a:ln>
          <a:noFill/>
        </a:ln>
        <a:effectLst/>
      </c:spPr>
    </c:plotArea>
    <c:plotVisOnly val="1"/>
    <c:dispBlanksAs val="gap"/>
    <c:showDLblsOverMax val="0"/>
  </c:chart>
  <c:spPr>
    <a:solidFill>
      <a:schemeClr val="bg1"/>
    </a:solidFill>
    <a:ln w="19050" cap="flat" cmpd="sng" algn="ctr">
      <a:solidFill>
        <a:srgbClr val="5B9BD5"/>
      </a:solidFill>
      <a:round/>
    </a:ln>
    <a:effectLst/>
  </c:spPr>
  <c:txPr>
    <a:bodyPr/>
    <a:lstStyle/>
    <a:p>
      <a:pPr>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4.3585666369214397E-2"/>
          <c:y val="0.113406222876268"/>
          <c:w val="0.91282866726157097"/>
          <c:h val="0.83669503905817499"/>
        </c:manualLayout>
      </c:layout>
      <c:scatterChart>
        <c:scatterStyle val="lineMarker"/>
        <c:varyColors val="0"/>
        <c:ser>
          <c:idx val="1"/>
          <c:order val="0"/>
          <c:tx>
            <c:strRef>
              <c:f>'Organizational diagnosis'!$F$359</c:f>
              <c:strCache>
                <c:ptCount val="1"/>
                <c:pt idx="0">
                  <c:v>Mosaic</c:v>
                </c:pt>
              </c:strCache>
            </c:strRef>
          </c:tx>
          <c:spPr>
            <a:ln w="19050" cap="rnd">
              <a:solidFill>
                <a:schemeClr val="accent2"/>
              </a:solidFill>
              <a:round/>
            </a:ln>
            <a:effectLst/>
          </c:spPr>
          <c:marker>
            <c:symbol val="circle"/>
            <c:size val="5"/>
            <c:spPr>
              <a:solidFill>
                <a:schemeClr val="accent2"/>
              </a:solidFill>
              <a:ln w="88900">
                <a:solidFill>
                  <a:srgbClr val="5B9BD5">
                    <a:lumMod val="75000"/>
                  </a:srgbClr>
                </a:solidFill>
              </a:ln>
              <a:effectLst/>
            </c:spPr>
          </c:marker>
          <c:dLbls>
            <c:spPr>
              <a:noFill/>
              <a:ln>
                <a:noFill/>
              </a:ln>
              <a:effectLst/>
            </c:spPr>
            <c:txPr>
              <a:bodyPr rot="0" spcFirstLastPara="1" vertOverflow="ellipsis" vert="horz" wrap="square" lIns="38100" tIns="19050" rIns="38100" bIns="19050" anchor="ctr" anchorCtr="1">
                <a:spAutoFit/>
              </a:bodyPr>
              <a:lstStyle/>
              <a:p>
                <a:pPr>
                  <a:defRPr sz="1100" b="1" i="0" u="none" strike="noStrike" kern="1200" baseline="0">
                    <a:solidFill>
                      <a:schemeClr val="tx1">
                        <a:lumMod val="75000"/>
                        <a:lumOff val="25000"/>
                      </a:schemeClr>
                    </a:solidFill>
                    <a:latin typeface="+mn-lt"/>
                    <a:ea typeface="+mn-ea"/>
                    <a:cs typeface="+mn-cs"/>
                  </a:defRPr>
                </a:pPr>
                <a:endParaRPr lang="en-US"/>
              </a:p>
            </c:txPr>
            <c:dLblPos val="t"/>
            <c:showLegendKey val="0"/>
            <c:showVal val="0"/>
            <c:showCatName val="0"/>
            <c:showSerName val="1"/>
            <c:showPercent val="0"/>
            <c:showBubbleSize val="0"/>
            <c:showLeaderLines val="0"/>
            <c:extLst xmlns:c16r2="http://schemas.microsoft.com/office/drawing/2015/06/char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xVal>
            <c:numRef>
              <c:f>'Organizational diagnosis'!$N$348</c:f>
              <c:numCache>
                <c:formatCode>0.00</c:formatCode>
                <c:ptCount val="1"/>
                <c:pt idx="0">
                  <c:v>3.8</c:v>
                </c:pt>
              </c:numCache>
            </c:numRef>
          </c:xVal>
          <c:yVal>
            <c:numRef>
              <c:f>'Organizational diagnosis'!$N$357</c:f>
              <c:numCache>
                <c:formatCode>0.00</c:formatCode>
                <c:ptCount val="1"/>
                <c:pt idx="0">
                  <c:v>3.6</c:v>
                </c:pt>
              </c:numCache>
            </c:numRef>
          </c:yVal>
          <c:smooth val="0"/>
          <c:extLst xmlns:c16r2="http://schemas.microsoft.com/office/drawing/2015/06/chart">
            <c:ext xmlns:c16="http://schemas.microsoft.com/office/drawing/2014/chart" uri="{C3380CC4-5D6E-409C-BE32-E72D297353CC}">
              <c16:uniqueId val="{00000000-0C6D-4583-9E3F-20695E78398C}"/>
            </c:ext>
          </c:extLst>
        </c:ser>
        <c:dLbls>
          <c:dLblPos val="t"/>
          <c:showLegendKey val="0"/>
          <c:showVal val="1"/>
          <c:showCatName val="0"/>
          <c:showSerName val="0"/>
          <c:showPercent val="0"/>
          <c:showBubbleSize val="0"/>
        </c:dLbls>
        <c:axId val="419805080"/>
        <c:axId val="419800768"/>
      </c:scatterChart>
      <c:valAx>
        <c:axId val="419805080"/>
        <c:scaling>
          <c:orientation val="minMax"/>
          <c:max val="5"/>
          <c:min val="1"/>
        </c:scaling>
        <c:delete val="0"/>
        <c:axPos val="b"/>
        <c:majorGridlines>
          <c:spPr>
            <a:ln w="9525" cap="flat" cmpd="sng" algn="ctr">
              <a:solidFill>
                <a:schemeClr val="bg1"/>
              </a:solidFill>
              <a:round/>
            </a:ln>
            <a:effectLst/>
          </c:spPr>
        </c:majorGridlines>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19800768"/>
        <c:crossesAt val="3"/>
        <c:crossBetween val="midCat"/>
        <c:majorUnit val="1"/>
      </c:valAx>
      <c:valAx>
        <c:axId val="419800768"/>
        <c:scaling>
          <c:orientation val="minMax"/>
          <c:max val="5"/>
          <c:min val="1"/>
        </c:scaling>
        <c:delete val="0"/>
        <c:axPos val="l"/>
        <c:majorGridlines>
          <c:spPr>
            <a:ln w="9525" cap="flat" cmpd="sng" algn="ctr">
              <a:solidFill>
                <a:schemeClr val="bg1"/>
              </a:solidFill>
              <a:round/>
            </a:ln>
            <a:effectLst/>
          </c:spPr>
        </c:majorGridlines>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19805080"/>
        <c:crossesAt val="3"/>
        <c:crossBetween val="midCat"/>
        <c:majorUnit val="1"/>
      </c:valAx>
      <c:spPr>
        <a:solidFill>
          <a:schemeClr val="bg1"/>
        </a:solidFill>
        <a:ln>
          <a:noFill/>
        </a:ln>
        <a:effectLst/>
      </c:spPr>
    </c:plotArea>
    <c:plotVisOnly val="1"/>
    <c:dispBlanksAs val="gap"/>
    <c:showDLblsOverMax val="0"/>
  </c:chart>
  <c:spPr>
    <a:solidFill>
      <a:schemeClr val="bg1"/>
    </a:solidFill>
    <a:ln w="19050" cap="flat" cmpd="sng" algn="ctr">
      <a:solidFill>
        <a:srgbClr val="5B9BD5"/>
      </a:solidFill>
      <a:round/>
    </a:ln>
    <a:effectLst/>
  </c:spPr>
  <c:txPr>
    <a:bodyPr/>
    <a:lstStyle/>
    <a:p>
      <a:pPr>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4.3585666369214397E-2"/>
          <c:y val="0.113406222876268"/>
          <c:w val="0.91282866726157097"/>
          <c:h val="0.83669503905817499"/>
        </c:manualLayout>
      </c:layout>
      <c:scatterChart>
        <c:scatterStyle val="lineMarker"/>
        <c:varyColors val="0"/>
        <c:ser>
          <c:idx val="1"/>
          <c:order val="0"/>
          <c:tx>
            <c:strRef>
              <c:f>'Organizational diagnosis'!$F$382</c:f>
              <c:strCache>
                <c:ptCount val="1"/>
                <c:pt idx="0">
                  <c:v>Data-driven</c:v>
                </c:pt>
              </c:strCache>
            </c:strRef>
          </c:tx>
          <c:spPr>
            <a:ln w="19050" cap="rnd">
              <a:solidFill>
                <a:schemeClr val="accent2"/>
              </a:solidFill>
              <a:round/>
            </a:ln>
            <a:effectLst/>
          </c:spPr>
          <c:marker>
            <c:symbol val="circle"/>
            <c:size val="5"/>
            <c:spPr>
              <a:solidFill>
                <a:schemeClr val="accent2"/>
              </a:solidFill>
              <a:ln w="88900">
                <a:solidFill>
                  <a:srgbClr val="5B9BD5">
                    <a:lumMod val="75000"/>
                  </a:srgbClr>
                </a:solidFill>
              </a:ln>
              <a:effectLst/>
            </c:spPr>
          </c:marker>
          <c:dLbls>
            <c:spPr>
              <a:noFill/>
              <a:ln>
                <a:noFill/>
              </a:ln>
              <a:effectLst/>
            </c:spPr>
            <c:txPr>
              <a:bodyPr rot="0" spcFirstLastPara="1" vertOverflow="ellipsis" vert="horz" wrap="square" lIns="38100" tIns="19050" rIns="38100" bIns="19050" anchor="ctr" anchorCtr="1">
                <a:spAutoFit/>
              </a:bodyPr>
              <a:lstStyle/>
              <a:p>
                <a:pPr>
                  <a:defRPr sz="1100" b="1" i="0" u="none" strike="noStrike" kern="1200" baseline="0">
                    <a:solidFill>
                      <a:schemeClr val="tx1">
                        <a:lumMod val="75000"/>
                        <a:lumOff val="25000"/>
                      </a:schemeClr>
                    </a:solidFill>
                    <a:latin typeface="+mn-lt"/>
                    <a:ea typeface="+mn-ea"/>
                    <a:cs typeface="+mn-cs"/>
                  </a:defRPr>
                </a:pPr>
                <a:endParaRPr lang="en-US"/>
              </a:p>
            </c:txPr>
            <c:dLblPos val="t"/>
            <c:showLegendKey val="0"/>
            <c:showVal val="0"/>
            <c:showCatName val="0"/>
            <c:showSerName val="1"/>
            <c:showPercent val="0"/>
            <c:showBubbleSize val="0"/>
            <c:showLeaderLines val="0"/>
            <c:extLst xmlns:c16r2="http://schemas.microsoft.com/office/drawing/2015/06/chart">
              <c:ext xmlns:c15="http://schemas.microsoft.com/office/drawing/2012/chart" uri="{CE6537A1-D6FC-4f65-9D91-7224C49458BB}">
                <c15:layout/>
                <c15:showLeaderLines val="0"/>
              </c:ext>
            </c:extLst>
          </c:dLbls>
          <c:xVal>
            <c:numRef>
              <c:f>'Organizational diagnosis'!$N$371</c:f>
              <c:numCache>
                <c:formatCode>0.00</c:formatCode>
                <c:ptCount val="1"/>
                <c:pt idx="0">
                  <c:v>2.75</c:v>
                </c:pt>
              </c:numCache>
            </c:numRef>
          </c:xVal>
          <c:yVal>
            <c:numRef>
              <c:f>'Organizational diagnosis'!$N$380</c:f>
              <c:numCache>
                <c:formatCode>0.00</c:formatCode>
                <c:ptCount val="1"/>
                <c:pt idx="0">
                  <c:v>3.3333333333333335</c:v>
                </c:pt>
              </c:numCache>
            </c:numRef>
          </c:yVal>
          <c:smooth val="0"/>
          <c:extLst xmlns:c16r2="http://schemas.microsoft.com/office/drawing/2015/06/chart">
            <c:ext xmlns:c16="http://schemas.microsoft.com/office/drawing/2014/chart" uri="{C3380CC4-5D6E-409C-BE32-E72D297353CC}">
              <c16:uniqueId val="{00000000-D4BB-493F-B48B-6A08FAB4B187}"/>
            </c:ext>
          </c:extLst>
        </c:ser>
        <c:dLbls>
          <c:dLblPos val="t"/>
          <c:showLegendKey val="0"/>
          <c:showVal val="1"/>
          <c:showCatName val="0"/>
          <c:showSerName val="0"/>
          <c:showPercent val="0"/>
          <c:showBubbleSize val="0"/>
        </c:dLbls>
        <c:axId val="419805864"/>
        <c:axId val="419802336"/>
      </c:scatterChart>
      <c:valAx>
        <c:axId val="419805864"/>
        <c:scaling>
          <c:orientation val="minMax"/>
          <c:max val="5"/>
          <c:min val="1"/>
        </c:scaling>
        <c:delete val="0"/>
        <c:axPos val="b"/>
        <c:majorGridlines>
          <c:spPr>
            <a:ln w="9525" cap="flat" cmpd="sng" algn="ctr">
              <a:solidFill>
                <a:schemeClr val="bg1"/>
              </a:solidFill>
              <a:round/>
            </a:ln>
            <a:effectLst/>
          </c:spPr>
        </c:majorGridlines>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19802336"/>
        <c:crossesAt val="3"/>
        <c:crossBetween val="midCat"/>
        <c:majorUnit val="1"/>
      </c:valAx>
      <c:valAx>
        <c:axId val="419802336"/>
        <c:scaling>
          <c:orientation val="minMax"/>
          <c:max val="5"/>
          <c:min val="1"/>
        </c:scaling>
        <c:delete val="0"/>
        <c:axPos val="l"/>
        <c:majorGridlines>
          <c:spPr>
            <a:ln w="9525" cap="flat" cmpd="sng" algn="ctr">
              <a:solidFill>
                <a:schemeClr val="bg1"/>
              </a:solidFill>
              <a:round/>
            </a:ln>
            <a:effectLst/>
          </c:spPr>
        </c:majorGridlines>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19805864"/>
        <c:crossesAt val="3"/>
        <c:crossBetween val="midCat"/>
        <c:majorUnit val="1"/>
      </c:valAx>
      <c:spPr>
        <a:solidFill>
          <a:schemeClr val="bg1"/>
        </a:solidFill>
        <a:ln>
          <a:noFill/>
        </a:ln>
        <a:effectLst/>
      </c:spPr>
    </c:plotArea>
    <c:plotVisOnly val="1"/>
    <c:dispBlanksAs val="gap"/>
    <c:showDLblsOverMax val="0"/>
  </c:chart>
  <c:spPr>
    <a:solidFill>
      <a:schemeClr val="bg1"/>
    </a:solidFill>
    <a:ln w="19050" cap="flat" cmpd="sng" algn="ctr">
      <a:solidFill>
        <a:srgbClr val="5B9BD5"/>
      </a:solidFill>
      <a:round/>
    </a:ln>
    <a:effectLst/>
  </c:spPr>
  <c:txPr>
    <a:bodyPr/>
    <a:lstStyle/>
    <a:p>
      <a:pPr>
        <a:defRPr/>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4.3585666369214397E-2"/>
          <c:y val="0.113406222876268"/>
          <c:w val="0.91282866726157097"/>
          <c:h val="0.83669503905817499"/>
        </c:manualLayout>
      </c:layout>
      <c:scatterChart>
        <c:scatterStyle val="lineMarker"/>
        <c:varyColors val="0"/>
        <c:ser>
          <c:idx val="1"/>
          <c:order val="0"/>
          <c:tx>
            <c:strRef>
              <c:f>'Organizational diagnosis'!$F$402</c:f>
              <c:strCache>
                <c:ptCount val="1"/>
                <c:pt idx="0">
                  <c:v>Skill pay</c:v>
                </c:pt>
              </c:strCache>
            </c:strRef>
          </c:tx>
          <c:spPr>
            <a:ln w="19050" cap="rnd">
              <a:solidFill>
                <a:schemeClr val="accent2"/>
              </a:solidFill>
              <a:round/>
            </a:ln>
            <a:effectLst/>
          </c:spPr>
          <c:marker>
            <c:symbol val="circle"/>
            <c:size val="5"/>
            <c:spPr>
              <a:solidFill>
                <a:schemeClr val="accent2"/>
              </a:solidFill>
              <a:ln w="88900">
                <a:solidFill>
                  <a:srgbClr val="5B9BD5">
                    <a:lumMod val="75000"/>
                  </a:srgbClr>
                </a:solidFill>
              </a:ln>
              <a:effectLst/>
            </c:spPr>
          </c:marker>
          <c:dLbls>
            <c:spPr>
              <a:noFill/>
              <a:ln>
                <a:noFill/>
              </a:ln>
              <a:effectLst/>
            </c:spPr>
            <c:txPr>
              <a:bodyPr rot="0" spcFirstLastPara="1" vertOverflow="ellipsis" vert="horz" wrap="square" lIns="38100" tIns="19050" rIns="38100" bIns="19050" anchor="ctr" anchorCtr="1">
                <a:spAutoFit/>
              </a:bodyPr>
              <a:lstStyle/>
              <a:p>
                <a:pPr>
                  <a:defRPr sz="1100" b="1" i="0" u="none" strike="noStrike" kern="1200" baseline="0">
                    <a:solidFill>
                      <a:schemeClr val="tx1">
                        <a:lumMod val="75000"/>
                        <a:lumOff val="25000"/>
                      </a:schemeClr>
                    </a:solidFill>
                    <a:latin typeface="+mn-lt"/>
                    <a:ea typeface="+mn-ea"/>
                    <a:cs typeface="+mn-cs"/>
                  </a:defRPr>
                </a:pPr>
                <a:endParaRPr lang="en-US"/>
              </a:p>
            </c:txPr>
            <c:dLblPos val="t"/>
            <c:showLegendKey val="0"/>
            <c:showVal val="0"/>
            <c:showCatName val="0"/>
            <c:showSerName val="1"/>
            <c:showPercent val="0"/>
            <c:showBubbleSize val="0"/>
            <c:showLeaderLines val="0"/>
            <c:extLst xmlns:c16r2="http://schemas.microsoft.com/office/drawing/2015/06/chart">
              <c:ext xmlns:c15="http://schemas.microsoft.com/office/drawing/2012/chart" uri="{CE6537A1-D6FC-4f65-9D91-7224C49458BB}">
                <c15:layout/>
                <c15:showLeaderLines val="0"/>
              </c:ext>
            </c:extLst>
          </c:dLbls>
          <c:xVal>
            <c:numRef>
              <c:f>'Organizational diagnosis'!$N$393</c:f>
              <c:numCache>
                <c:formatCode>0.00</c:formatCode>
                <c:ptCount val="1"/>
                <c:pt idx="0">
                  <c:v>2</c:v>
                </c:pt>
              </c:numCache>
            </c:numRef>
          </c:xVal>
          <c:yVal>
            <c:numRef>
              <c:f>'Organizational diagnosis'!$N$400</c:f>
              <c:numCache>
                <c:formatCode>0.00</c:formatCode>
                <c:ptCount val="1"/>
                <c:pt idx="0">
                  <c:v>3.3333333333333335</c:v>
                </c:pt>
              </c:numCache>
            </c:numRef>
          </c:yVal>
          <c:smooth val="0"/>
          <c:extLst xmlns:c16r2="http://schemas.microsoft.com/office/drawing/2015/06/chart">
            <c:ext xmlns:c16="http://schemas.microsoft.com/office/drawing/2014/chart" uri="{C3380CC4-5D6E-409C-BE32-E72D297353CC}">
              <c16:uniqueId val="{00000000-FF87-4E49-9CA0-8CBCFCC59C1E}"/>
            </c:ext>
          </c:extLst>
        </c:ser>
        <c:dLbls>
          <c:dLblPos val="t"/>
          <c:showLegendKey val="0"/>
          <c:showVal val="1"/>
          <c:showCatName val="0"/>
          <c:showSerName val="0"/>
          <c:showPercent val="0"/>
          <c:showBubbleSize val="0"/>
        </c:dLbls>
        <c:axId val="420594168"/>
        <c:axId val="420600048"/>
      </c:scatterChart>
      <c:valAx>
        <c:axId val="420594168"/>
        <c:scaling>
          <c:orientation val="minMax"/>
          <c:max val="5"/>
          <c:min val="1"/>
        </c:scaling>
        <c:delete val="0"/>
        <c:axPos val="b"/>
        <c:majorGridlines>
          <c:spPr>
            <a:ln w="9525" cap="flat" cmpd="sng" algn="ctr">
              <a:solidFill>
                <a:schemeClr val="bg1"/>
              </a:solidFill>
              <a:round/>
            </a:ln>
            <a:effectLst/>
          </c:spPr>
        </c:majorGridlines>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20600048"/>
        <c:crossesAt val="3"/>
        <c:crossBetween val="midCat"/>
        <c:majorUnit val="1"/>
      </c:valAx>
      <c:valAx>
        <c:axId val="420600048"/>
        <c:scaling>
          <c:orientation val="minMax"/>
          <c:max val="5"/>
          <c:min val="1"/>
        </c:scaling>
        <c:delete val="0"/>
        <c:axPos val="l"/>
        <c:majorGridlines>
          <c:spPr>
            <a:ln w="9525" cap="flat" cmpd="sng" algn="ctr">
              <a:solidFill>
                <a:schemeClr val="bg1"/>
              </a:solidFill>
              <a:round/>
            </a:ln>
            <a:effectLst/>
          </c:spPr>
        </c:majorGridlines>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20594168"/>
        <c:crossesAt val="3"/>
        <c:crossBetween val="midCat"/>
        <c:majorUnit val="1"/>
      </c:valAx>
      <c:spPr>
        <a:solidFill>
          <a:schemeClr val="bg1"/>
        </a:solidFill>
        <a:ln>
          <a:noFill/>
        </a:ln>
        <a:effectLst/>
      </c:spPr>
    </c:plotArea>
    <c:plotVisOnly val="1"/>
    <c:dispBlanksAs val="gap"/>
    <c:showDLblsOverMax val="0"/>
  </c:chart>
  <c:spPr>
    <a:solidFill>
      <a:schemeClr val="bg1"/>
    </a:solidFill>
    <a:ln w="19050" cap="flat" cmpd="sng" algn="ctr">
      <a:solidFill>
        <a:srgbClr val="5B9BD5"/>
      </a:solidFill>
      <a:round/>
    </a:ln>
    <a:effectLst/>
  </c:spPr>
  <c:txPr>
    <a:bodyPr/>
    <a:lstStyle/>
    <a:p>
      <a:pPr>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scatterChart>
        <c:scatterStyle val="lineMarker"/>
        <c:varyColors val="0"/>
        <c:ser>
          <c:idx val="0"/>
          <c:order val="0"/>
          <c:tx>
            <c:strRef>
              <c:f>'Organizational diagnosis'!$F$50</c:f>
              <c:strCache>
                <c:ptCount val="1"/>
                <c:pt idx="0">
                  <c:v>D</c:v>
                </c:pt>
              </c:strCache>
            </c:strRef>
          </c:tx>
          <c:spPr>
            <a:ln w="19050" cap="rnd">
              <a:solidFill>
                <a:schemeClr val="accent1"/>
              </a:solidFill>
              <a:round/>
            </a:ln>
            <a:effectLst/>
          </c:spPr>
          <c:marker>
            <c:symbol val="circle"/>
            <c:size val="5"/>
            <c:spPr>
              <a:solidFill>
                <a:schemeClr val="accent1"/>
              </a:solidFill>
              <a:ln w="88900">
                <a:solidFill>
                  <a:srgbClr val="5B9BD5">
                    <a:lumMod val="75000"/>
                  </a:srgbClr>
                </a:solidFill>
              </a:ln>
              <a:effectLst/>
            </c:spPr>
          </c:marker>
          <c:dLbls>
            <c:dLbl>
              <c:idx val="0"/>
              <c:layout/>
              <c:showLegendKey val="0"/>
              <c:showVal val="0"/>
              <c:showCatName val="0"/>
              <c:showSerName val="1"/>
              <c:showPercent val="0"/>
              <c:showBubbleSize val="0"/>
              <c:extLst xmlns:c16r2="http://schemas.microsoft.com/office/drawing/2015/06/chart">
                <c:ext xmlns:c16="http://schemas.microsoft.com/office/drawing/2014/chart" uri="{C3380CC4-5D6E-409C-BE32-E72D297353CC}">
                  <c16:uniqueId val="{00000000-DFCB-4777-B85F-796B560A2555}"/>
                </c:ext>
                <c:ext xmlns:c15="http://schemas.microsoft.com/office/drawing/2012/chart" uri="{CE6537A1-D6FC-4f65-9D91-7224C49458BB}">
                  <c15:layout/>
                </c:ext>
              </c:extLst>
            </c:dLbl>
            <c:spPr>
              <a:noFill/>
              <a:ln>
                <a:noFill/>
              </a:ln>
              <a:effectLst/>
            </c:spPr>
            <c:txPr>
              <a:bodyPr rot="0" spcFirstLastPara="1" vertOverflow="ellipsis" vert="horz" wrap="square" lIns="38100" tIns="19050" rIns="38100" bIns="19050" anchor="ctr" anchorCtr="1">
                <a:spAutoFit/>
              </a:bodyPr>
              <a:lstStyle/>
              <a:p>
                <a:pPr>
                  <a:defRPr sz="1100" b="1"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xVal>
            <c:numRef>
              <c:f>'Organizational diagnosis'!$N$48</c:f>
              <c:numCache>
                <c:formatCode>0.00</c:formatCode>
                <c:ptCount val="1"/>
                <c:pt idx="0">
                  <c:v>4.75</c:v>
                </c:pt>
              </c:numCache>
            </c:numRef>
          </c:xVal>
          <c:yVal>
            <c:numRef>
              <c:f>'Organizational diagnosis'!$N$40</c:f>
              <c:numCache>
                <c:formatCode>0.00</c:formatCode>
                <c:ptCount val="1"/>
                <c:pt idx="0">
                  <c:v>4.75</c:v>
                </c:pt>
              </c:numCache>
            </c:numRef>
          </c:yVal>
          <c:smooth val="0"/>
          <c:extLst xmlns:c16r2="http://schemas.microsoft.com/office/drawing/2015/06/chart">
            <c:ext xmlns:c16="http://schemas.microsoft.com/office/drawing/2014/chart" uri="{C3380CC4-5D6E-409C-BE32-E72D297353CC}">
              <c16:uniqueId val="{00000001-DFCB-4777-B85F-796B560A2555}"/>
            </c:ext>
          </c:extLst>
        </c:ser>
        <c:dLbls>
          <c:showLegendKey val="0"/>
          <c:showVal val="1"/>
          <c:showCatName val="0"/>
          <c:showSerName val="0"/>
          <c:showPercent val="0"/>
          <c:showBubbleSize val="0"/>
        </c:dLbls>
        <c:axId val="420600440"/>
        <c:axId val="420598480"/>
      </c:scatterChart>
      <c:valAx>
        <c:axId val="420600440"/>
        <c:scaling>
          <c:orientation val="minMax"/>
          <c:max val="5"/>
          <c:min val="1"/>
        </c:scaling>
        <c:delete val="0"/>
        <c:axPos val="b"/>
        <c:majorGridlines>
          <c:spPr>
            <a:ln w="9525" cap="flat" cmpd="sng" algn="ctr">
              <a:solidFill>
                <a:schemeClr val="bg1"/>
              </a:solidFill>
              <a:round/>
            </a:ln>
            <a:effectLst/>
          </c:spPr>
        </c:majorGridlines>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20598480"/>
        <c:crossesAt val="3"/>
        <c:crossBetween val="midCat"/>
        <c:majorUnit val="1"/>
      </c:valAx>
      <c:valAx>
        <c:axId val="420598480"/>
        <c:scaling>
          <c:orientation val="minMax"/>
          <c:max val="5"/>
          <c:min val="1"/>
        </c:scaling>
        <c:delete val="0"/>
        <c:axPos val="l"/>
        <c:majorGridlines>
          <c:spPr>
            <a:ln w="9525" cap="flat" cmpd="sng" algn="ctr">
              <a:solidFill>
                <a:schemeClr val="bg1"/>
              </a:solidFill>
              <a:round/>
            </a:ln>
            <a:effectLst/>
          </c:spPr>
        </c:majorGridlines>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20600440"/>
        <c:crossesAt val="3"/>
        <c:crossBetween val="midCat"/>
        <c:majorUnit val="1"/>
      </c:valAx>
      <c:spPr>
        <a:solidFill>
          <a:schemeClr val="bg1"/>
        </a:solidFill>
        <a:ln>
          <a:noFill/>
        </a:ln>
        <a:effectLst/>
      </c:spPr>
    </c:plotArea>
    <c:plotVisOnly val="1"/>
    <c:dispBlanksAs val="gap"/>
    <c:showDLblsOverMax val="0"/>
  </c:chart>
  <c:spPr>
    <a:solidFill>
      <a:schemeClr val="bg1"/>
    </a:solidFill>
    <a:ln w="19050" cap="flat" cmpd="sng" algn="ctr">
      <a:solidFill>
        <a:srgbClr val="5B9BD5"/>
      </a:solidFill>
      <a:round/>
    </a:ln>
    <a:effectLst/>
  </c:spPr>
  <c:txPr>
    <a:bodyPr/>
    <a:lstStyle/>
    <a:p>
      <a:pPr>
        <a:defRPr/>
      </a:pPr>
      <a:endParaRPr lang="en-US"/>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4.3585666369214397E-2"/>
          <c:y val="0.113406222876268"/>
          <c:w val="0.91282866726157097"/>
          <c:h val="0.83669503905817499"/>
        </c:manualLayout>
      </c:layout>
      <c:scatterChart>
        <c:scatterStyle val="lineMarker"/>
        <c:varyColors val="0"/>
        <c:ser>
          <c:idx val="1"/>
          <c:order val="0"/>
          <c:tx>
            <c:strRef>
              <c:f>'Organizational diagnosis'!$F$278</c:f>
              <c:strCache>
                <c:ptCount val="1"/>
                <c:pt idx="0">
                  <c:v>Factory</c:v>
                </c:pt>
              </c:strCache>
            </c:strRef>
          </c:tx>
          <c:spPr>
            <a:ln w="19050" cap="rnd">
              <a:solidFill>
                <a:schemeClr val="accent2"/>
              </a:solidFill>
              <a:round/>
            </a:ln>
            <a:effectLst/>
          </c:spPr>
          <c:marker>
            <c:symbol val="circle"/>
            <c:size val="5"/>
            <c:spPr>
              <a:solidFill>
                <a:schemeClr val="accent2"/>
              </a:solidFill>
              <a:ln w="88900">
                <a:solidFill>
                  <a:srgbClr val="5B9BD5">
                    <a:lumMod val="75000"/>
                  </a:srgbClr>
                </a:solidFill>
              </a:ln>
              <a:effectLst/>
            </c:spPr>
          </c:marker>
          <c:dLbls>
            <c:dLbl>
              <c:idx val="0"/>
              <c:layout/>
              <c:dLblPos val="t"/>
              <c:showLegendKey val="0"/>
              <c:showVal val="0"/>
              <c:showCatName val="0"/>
              <c:showSerName val="1"/>
              <c:showPercent val="0"/>
              <c:showBubbleSize val="0"/>
              <c:extLst xmlns:c16r2="http://schemas.microsoft.com/office/drawing/2015/06/chart">
                <c:ext xmlns:c16="http://schemas.microsoft.com/office/drawing/2014/chart" uri="{C3380CC4-5D6E-409C-BE32-E72D297353CC}">
                  <c16:uniqueId val="{00000000-5DF4-452C-80A0-915E186044DA}"/>
                </c:ext>
                <c:ext xmlns:c15="http://schemas.microsoft.com/office/drawing/2012/chart" uri="{CE6537A1-D6FC-4f65-9D91-7224C49458BB}">
                  <c15:layout/>
                </c:ext>
              </c:extLst>
            </c:dLbl>
            <c:spPr>
              <a:noFill/>
              <a:ln>
                <a:noFill/>
              </a:ln>
              <a:effectLst/>
            </c:spPr>
            <c:txPr>
              <a:bodyPr rot="0" spcFirstLastPara="1" vertOverflow="ellipsis" vert="horz" wrap="square" lIns="38100" tIns="19050" rIns="38100" bIns="19050" anchor="ctr" anchorCtr="1">
                <a:spAutoFit/>
              </a:bodyPr>
              <a:lstStyle/>
              <a:p>
                <a:pPr>
                  <a:defRPr sz="1100" b="1" i="0" u="none" strike="noStrike" kern="1200" baseline="0">
                    <a:solidFill>
                      <a:schemeClr val="tx1">
                        <a:lumMod val="75000"/>
                        <a:lumOff val="25000"/>
                      </a:schemeClr>
                    </a:solidFill>
                    <a:latin typeface="+mn-lt"/>
                    <a:ea typeface="+mn-ea"/>
                    <a:cs typeface="+mn-cs"/>
                  </a:defRPr>
                </a:pPr>
                <a:endParaRPr lang="en-US"/>
              </a:p>
            </c:txPr>
            <c:dLblPos val="t"/>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xVal>
            <c:numRef>
              <c:f>'Organizational diagnosis'!$N$276</c:f>
              <c:numCache>
                <c:formatCode>0;\-0;;@</c:formatCode>
                <c:ptCount val="1"/>
                <c:pt idx="0">
                  <c:v>2</c:v>
                </c:pt>
              </c:numCache>
            </c:numRef>
          </c:xVal>
          <c:yVal>
            <c:numRef>
              <c:f>'Organizational diagnosis'!$N$266</c:f>
              <c:numCache>
                <c:formatCode>0;\-0;;@</c:formatCode>
                <c:ptCount val="1"/>
                <c:pt idx="0">
                  <c:v>5</c:v>
                </c:pt>
              </c:numCache>
            </c:numRef>
          </c:yVal>
          <c:smooth val="0"/>
          <c:extLst xmlns:c16r2="http://schemas.microsoft.com/office/drawing/2015/06/chart">
            <c:ext xmlns:c16="http://schemas.microsoft.com/office/drawing/2014/chart" uri="{C3380CC4-5D6E-409C-BE32-E72D297353CC}">
              <c16:uniqueId val="{00000001-5DF4-452C-80A0-915E186044DA}"/>
            </c:ext>
          </c:extLst>
        </c:ser>
        <c:dLbls>
          <c:dLblPos val="t"/>
          <c:showLegendKey val="0"/>
          <c:showVal val="1"/>
          <c:showCatName val="0"/>
          <c:showSerName val="0"/>
          <c:showPercent val="0"/>
          <c:showBubbleSize val="0"/>
        </c:dLbls>
        <c:axId val="420600832"/>
        <c:axId val="420594952"/>
      </c:scatterChart>
      <c:valAx>
        <c:axId val="420600832"/>
        <c:scaling>
          <c:orientation val="minMax"/>
          <c:max val="5"/>
          <c:min val="1"/>
        </c:scaling>
        <c:delete val="0"/>
        <c:axPos val="b"/>
        <c:majorGridlines>
          <c:spPr>
            <a:ln w="9525" cap="flat" cmpd="sng" algn="ctr">
              <a:solidFill>
                <a:schemeClr val="bg1"/>
              </a:solidFill>
              <a:round/>
            </a:ln>
            <a:effectLst/>
          </c:spPr>
        </c:majorGridlines>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20594952"/>
        <c:crossesAt val="3"/>
        <c:crossBetween val="midCat"/>
        <c:majorUnit val="1"/>
      </c:valAx>
      <c:valAx>
        <c:axId val="420594952"/>
        <c:scaling>
          <c:orientation val="minMax"/>
          <c:max val="5"/>
          <c:min val="1"/>
        </c:scaling>
        <c:delete val="0"/>
        <c:axPos val="l"/>
        <c:majorGridlines>
          <c:spPr>
            <a:ln w="9525" cap="flat" cmpd="sng" algn="ctr">
              <a:solidFill>
                <a:schemeClr val="bg1"/>
              </a:solidFill>
              <a:round/>
            </a:ln>
            <a:effectLst/>
          </c:spPr>
        </c:majorGridlines>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20600832"/>
        <c:crossesAt val="3"/>
        <c:crossBetween val="midCat"/>
        <c:majorUnit val="1"/>
      </c:valAx>
      <c:spPr>
        <a:solidFill>
          <a:schemeClr val="bg1"/>
        </a:solidFill>
        <a:ln>
          <a:noFill/>
        </a:ln>
        <a:effectLst/>
      </c:spPr>
    </c:plotArea>
    <c:plotVisOnly val="1"/>
    <c:dispBlanksAs val="gap"/>
    <c:showDLblsOverMax val="0"/>
  </c:chart>
  <c:spPr>
    <a:solidFill>
      <a:schemeClr val="bg1"/>
    </a:solidFill>
    <a:ln w="19050" cap="flat" cmpd="sng" algn="ctr">
      <a:solidFill>
        <a:srgbClr val="5B9BD5"/>
      </a:solidFill>
      <a:round/>
    </a:ln>
    <a:effectLst/>
  </c:spPr>
  <c:txPr>
    <a:bodyPr/>
    <a:lstStyle/>
    <a:p>
      <a:pPr>
        <a:defRPr/>
      </a:pPr>
      <a:endParaRPr lang="en-US"/>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4.0018191172197203E-2"/>
          <c:y val="4.4309656886185302E-2"/>
          <c:w val="0.76093698838304202"/>
          <c:h val="0.91776341059991995"/>
        </c:manualLayout>
      </c:layout>
      <c:scatterChart>
        <c:scatterStyle val="lineMarker"/>
        <c:varyColors val="0"/>
        <c:ser>
          <c:idx val="0"/>
          <c:order val="0"/>
          <c:tx>
            <c:strRef>
              <c:f>'Organizational diagnosis'!$F$50</c:f>
              <c:strCache>
                <c:ptCount val="1"/>
                <c:pt idx="0">
                  <c:v>D</c:v>
                </c:pt>
              </c:strCache>
            </c:strRef>
          </c:tx>
          <c:spPr>
            <a:ln w="25400" cap="rnd">
              <a:noFill/>
              <a:round/>
            </a:ln>
            <a:effectLst/>
          </c:spPr>
          <c:marker>
            <c:symbol val="circle"/>
            <c:size val="5"/>
            <c:spPr>
              <a:solidFill>
                <a:schemeClr val="accent1"/>
              </a:solidFill>
              <a:ln w="63500">
                <a:solidFill>
                  <a:schemeClr val="accent1"/>
                </a:solidFill>
              </a:ln>
              <a:effectLst/>
            </c:spPr>
          </c:marker>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mn-lt"/>
                    <a:ea typeface="+mn-ea"/>
                    <a:cs typeface="+mn-cs"/>
                  </a:defRPr>
                </a:pPr>
                <a:endParaRPr lang="en-US"/>
              </a:p>
            </c:txPr>
            <c:dLblPos val="t"/>
            <c:showLegendKey val="0"/>
            <c:showVal val="0"/>
            <c:showCatName val="0"/>
            <c:showSerName val="1"/>
            <c:showPercent val="0"/>
            <c:showBubbleSize val="0"/>
            <c:showLeaderLines val="0"/>
            <c:extLst xmlns:c16r2="http://schemas.microsoft.com/office/drawing/2015/06/char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xVal>
            <c:numRef>
              <c:f>'Organizational diagnosis'!$N$48</c:f>
              <c:numCache>
                <c:formatCode>0.00</c:formatCode>
                <c:ptCount val="1"/>
                <c:pt idx="0">
                  <c:v>4.75</c:v>
                </c:pt>
              </c:numCache>
            </c:numRef>
          </c:xVal>
          <c:yVal>
            <c:numRef>
              <c:f>'Organizational diagnosis'!$N$40</c:f>
              <c:numCache>
                <c:formatCode>0.00</c:formatCode>
                <c:ptCount val="1"/>
                <c:pt idx="0">
                  <c:v>4.75</c:v>
                </c:pt>
              </c:numCache>
            </c:numRef>
          </c:yVal>
          <c:smooth val="0"/>
          <c:extLst xmlns:c16r2="http://schemas.microsoft.com/office/drawing/2015/06/chart">
            <c:ext xmlns:c16="http://schemas.microsoft.com/office/drawing/2014/chart" uri="{C3380CC4-5D6E-409C-BE32-E72D297353CC}">
              <c16:uniqueId val="{00000000-EEAA-4683-A037-A78414D00A2E}"/>
            </c:ext>
          </c:extLst>
        </c:ser>
        <c:ser>
          <c:idx val="2"/>
          <c:order val="1"/>
          <c:tx>
            <c:strRef>
              <c:f>'Organizational diagnosis'!$F$79</c:f>
              <c:strCache>
                <c:ptCount val="1"/>
                <c:pt idx="0">
                  <c:v>Analyzer with innovation</c:v>
                </c:pt>
              </c:strCache>
            </c:strRef>
          </c:tx>
          <c:spPr>
            <a:ln w="25400" cap="rnd">
              <a:noFill/>
              <a:round/>
            </a:ln>
            <a:effectLst/>
          </c:spPr>
          <c:marker>
            <c:symbol val="circle"/>
            <c:size val="5"/>
            <c:spPr>
              <a:solidFill>
                <a:schemeClr val="accent3"/>
              </a:solidFill>
              <a:ln w="63500">
                <a:solidFill>
                  <a:schemeClr val="accent3"/>
                </a:solidFill>
              </a:ln>
              <a:effectLst/>
            </c:spPr>
          </c:marker>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mn-lt"/>
                    <a:ea typeface="+mn-ea"/>
                    <a:cs typeface="+mn-cs"/>
                  </a:defRPr>
                </a:pPr>
                <a:endParaRPr lang="en-US"/>
              </a:p>
            </c:txPr>
            <c:dLblPos val="t"/>
            <c:showLegendKey val="0"/>
            <c:showVal val="0"/>
            <c:showCatName val="0"/>
            <c:showSerName val="1"/>
            <c:showPercent val="0"/>
            <c:showBubbleSize val="0"/>
            <c:showLeaderLines val="0"/>
            <c:extLst xmlns:c16r2="http://schemas.microsoft.com/office/drawing/2015/06/char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xVal>
            <c:numRef>
              <c:f>'Organizational diagnosis'!$N$67</c:f>
              <c:numCache>
                <c:formatCode>0.00</c:formatCode>
                <c:ptCount val="1"/>
                <c:pt idx="0">
                  <c:v>4.4000000000000004</c:v>
                </c:pt>
              </c:numCache>
            </c:numRef>
          </c:xVal>
          <c:yVal>
            <c:numRef>
              <c:f>'Organizational diagnosis'!$N$76</c:f>
              <c:numCache>
                <c:formatCode>0.00</c:formatCode>
                <c:ptCount val="1"/>
                <c:pt idx="0">
                  <c:v>4</c:v>
                </c:pt>
              </c:numCache>
            </c:numRef>
          </c:yVal>
          <c:smooth val="0"/>
          <c:extLst xmlns:c16r2="http://schemas.microsoft.com/office/drawing/2015/06/chart">
            <c:ext xmlns:c16="http://schemas.microsoft.com/office/drawing/2014/chart" uri="{C3380CC4-5D6E-409C-BE32-E72D297353CC}">
              <c16:uniqueId val="{00000001-EEAA-4683-A037-A78414D00A2E}"/>
            </c:ext>
          </c:extLst>
        </c:ser>
        <c:ser>
          <c:idx val="3"/>
          <c:order val="2"/>
          <c:tx>
            <c:strRef>
              <c:f>'Organizational diagnosis'!$F$151</c:f>
              <c:strCache>
                <c:ptCount val="1"/>
                <c:pt idx="0">
                  <c:v>Calm/Varied</c:v>
                </c:pt>
              </c:strCache>
            </c:strRef>
          </c:tx>
          <c:spPr>
            <a:ln w="19050" cap="rnd">
              <a:noFill/>
              <a:round/>
            </a:ln>
            <a:effectLst/>
          </c:spPr>
          <c:marker>
            <c:symbol val="circle"/>
            <c:size val="5"/>
            <c:spPr>
              <a:solidFill>
                <a:schemeClr val="accent4"/>
              </a:solidFill>
              <a:ln w="63500">
                <a:solidFill>
                  <a:schemeClr val="accent4"/>
                </a:solidFill>
              </a:ln>
              <a:effectLst/>
            </c:spPr>
          </c:marker>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mn-lt"/>
                    <a:ea typeface="+mn-ea"/>
                    <a:cs typeface="+mn-cs"/>
                  </a:defRPr>
                </a:pPr>
                <a:endParaRPr lang="en-US"/>
              </a:p>
            </c:txPr>
            <c:dLblPos val="t"/>
            <c:showLegendKey val="0"/>
            <c:showVal val="0"/>
            <c:showCatName val="0"/>
            <c:showSerName val="1"/>
            <c:showPercent val="0"/>
            <c:showBubbleSize val="0"/>
            <c:showLeaderLines val="0"/>
            <c:extLst xmlns:c16r2="http://schemas.microsoft.com/office/drawing/2015/06/char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xVal>
            <c:numRef>
              <c:f>'Organizational diagnosis'!$N$149</c:f>
              <c:numCache>
                <c:formatCode>0.00</c:formatCode>
                <c:ptCount val="1"/>
                <c:pt idx="0">
                  <c:v>2.8333333333333335</c:v>
                </c:pt>
              </c:numCache>
            </c:numRef>
          </c:xVal>
          <c:yVal>
            <c:numRef>
              <c:f>'Organizational diagnosis'!$N$131</c:f>
              <c:numCache>
                <c:formatCode>0;\-0;;@</c:formatCode>
                <c:ptCount val="1"/>
                <c:pt idx="0">
                  <c:v>3</c:v>
                </c:pt>
              </c:numCache>
            </c:numRef>
          </c:yVal>
          <c:smooth val="0"/>
          <c:extLst xmlns:c16r2="http://schemas.microsoft.com/office/drawing/2015/06/chart">
            <c:ext xmlns:c16="http://schemas.microsoft.com/office/drawing/2014/chart" uri="{C3380CC4-5D6E-409C-BE32-E72D297353CC}">
              <c16:uniqueId val="{00000002-EEAA-4683-A037-A78414D00A2E}"/>
            </c:ext>
          </c:extLst>
        </c:ser>
        <c:ser>
          <c:idx val="4"/>
          <c:order val="3"/>
          <c:tx>
            <c:strRef>
              <c:f>'Organizational diagnosis'!$F$179</c:f>
              <c:strCache>
                <c:ptCount val="1"/>
                <c:pt idx="0">
                  <c:v>Matrix</c:v>
                </c:pt>
              </c:strCache>
            </c:strRef>
          </c:tx>
          <c:spPr>
            <a:ln w="25400" cap="rnd">
              <a:noFill/>
              <a:round/>
            </a:ln>
            <a:effectLst/>
          </c:spPr>
          <c:marker>
            <c:symbol val="circle"/>
            <c:size val="5"/>
            <c:spPr>
              <a:solidFill>
                <a:schemeClr val="accent5"/>
              </a:solidFill>
              <a:ln w="63500">
                <a:solidFill>
                  <a:schemeClr val="accent5"/>
                </a:solidFill>
              </a:ln>
              <a:effectLst/>
            </c:spPr>
          </c:marker>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mn-lt"/>
                    <a:ea typeface="+mn-ea"/>
                    <a:cs typeface="+mn-cs"/>
                  </a:defRPr>
                </a:pPr>
                <a:endParaRPr lang="en-US"/>
              </a:p>
            </c:txPr>
            <c:dLblPos val="t"/>
            <c:showLegendKey val="0"/>
            <c:showVal val="0"/>
            <c:showCatName val="0"/>
            <c:showSerName val="1"/>
            <c:showPercent val="0"/>
            <c:showBubbleSize val="0"/>
            <c:showLeaderLines val="0"/>
            <c:extLst xmlns:c16r2="http://schemas.microsoft.com/office/drawing/2015/06/char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xVal>
            <c:numRef>
              <c:f>'Organizational diagnosis'!$N$167</c:f>
              <c:numCache>
                <c:formatCode>0.00</c:formatCode>
                <c:ptCount val="1"/>
                <c:pt idx="0">
                  <c:v>4.666666666666667</c:v>
                </c:pt>
              </c:numCache>
            </c:numRef>
          </c:xVal>
          <c:yVal>
            <c:numRef>
              <c:f>'Organizational diagnosis'!$N$173</c:f>
              <c:numCache>
                <c:formatCode>0.00</c:formatCode>
                <c:ptCount val="1"/>
                <c:pt idx="0">
                  <c:v>4.333333333333333</c:v>
                </c:pt>
              </c:numCache>
            </c:numRef>
          </c:yVal>
          <c:smooth val="0"/>
          <c:extLst xmlns:c16r2="http://schemas.microsoft.com/office/drawing/2015/06/chart">
            <c:ext xmlns:c16="http://schemas.microsoft.com/office/drawing/2014/chart" uri="{C3380CC4-5D6E-409C-BE32-E72D297353CC}">
              <c16:uniqueId val="{00000003-EEAA-4683-A037-A78414D00A2E}"/>
            </c:ext>
          </c:extLst>
        </c:ser>
        <c:ser>
          <c:idx val="5"/>
          <c:order val="4"/>
          <c:tx>
            <c:strRef>
              <c:f>'Organizational diagnosis'!$F$203</c:f>
              <c:strCache>
                <c:ptCount val="1"/>
                <c:pt idx="0">
                  <c:v>Global</c:v>
                </c:pt>
              </c:strCache>
            </c:strRef>
          </c:tx>
          <c:spPr>
            <a:ln w="25400" cap="rnd">
              <a:noFill/>
              <a:round/>
            </a:ln>
            <a:effectLst/>
          </c:spPr>
          <c:marker>
            <c:symbol val="circle"/>
            <c:size val="5"/>
            <c:spPr>
              <a:solidFill>
                <a:schemeClr val="accent6"/>
              </a:solidFill>
              <a:ln w="63500">
                <a:solidFill>
                  <a:schemeClr val="accent6"/>
                </a:solidFill>
              </a:ln>
              <a:effectLst/>
            </c:spPr>
          </c:marker>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mn-lt"/>
                    <a:ea typeface="+mn-ea"/>
                    <a:cs typeface="+mn-cs"/>
                  </a:defRPr>
                </a:pPr>
                <a:endParaRPr lang="en-US"/>
              </a:p>
            </c:txPr>
            <c:dLblPos val="t"/>
            <c:showLegendKey val="0"/>
            <c:showVal val="0"/>
            <c:showCatName val="0"/>
            <c:showSerName val="1"/>
            <c:showPercent val="0"/>
            <c:showBubbleSize val="0"/>
            <c:showLeaderLines val="0"/>
            <c:extLst xmlns:c16r2="http://schemas.microsoft.com/office/drawing/2015/06/char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xVal>
            <c:numRef>
              <c:f>'Organizational diagnosis'!$N$191</c:f>
              <c:numCache>
                <c:formatCode>0.00</c:formatCode>
                <c:ptCount val="1"/>
                <c:pt idx="0">
                  <c:v>2</c:v>
                </c:pt>
              </c:numCache>
            </c:numRef>
          </c:xVal>
          <c:yVal>
            <c:numRef>
              <c:f>'Organizational diagnosis'!$N$201</c:f>
              <c:numCache>
                <c:formatCode>0.00</c:formatCode>
                <c:ptCount val="1"/>
                <c:pt idx="0">
                  <c:v>2.6</c:v>
                </c:pt>
              </c:numCache>
            </c:numRef>
          </c:yVal>
          <c:smooth val="0"/>
          <c:extLst xmlns:c16r2="http://schemas.microsoft.com/office/drawing/2015/06/chart">
            <c:ext xmlns:c16="http://schemas.microsoft.com/office/drawing/2014/chart" uri="{C3380CC4-5D6E-409C-BE32-E72D297353CC}">
              <c16:uniqueId val="{00000004-EEAA-4683-A037-A78414D00A2E}"/>
            </c:ext>
          </c:extLst>
        </c:ser>
        <c:ser>
          <c:idx val="6"/>
          <c:order val="5"/>
          <c:tx>
            <c:strRef>
              <c:f>'Organizational diagnosis'!$F$224</c:f>
              <c:strCache>
                <c:ptCount val="1"/>
                <c:pt idx="0">
                  <c:v>Confederation</c:v>
                </c:pt>
              </c:strCache>
            </c:strRef>
          </c:tx>
          <c:spPr>
            <a:ln w="25400" cap="rnd">
              <a:noFill/>
              <a:round/>
            </a:ln>
            <a:effectLst/>
          </c:spPr>
          <c:marker>
            <c:symbol val="circle"/>
            <c:size val="5"/>
            <c:spPr>
              <a:solidFill>
                <a:schemeClr val="accent1">
                  <a:lumMod val="60000"/>
                </a:schemeClr>
              </a:solidFill>
              <a:ln w="63500">
                <a:solidFill>
                  <a:schemeClr val="accent1">
                    <a:lumMod val="60000"/>
                  </a:schemeClr>
                </a:solidFill>
              </a:ln>
              <a:effectLst/>
            </c:spPr>
          </c:marker>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mn-lt"/>
                    <a:ea typeface="+mn-ea"/>
                    <a:cs typeface="+mn-cs"/>
                  </a:defRPr>
                </a:pPr>
                <a:endParaRPr lang="en-US"/>
              </a:p>
            </c:txPr>
            <c:dLblPos val="t"/>
            <c:showLegendKey val="0"/>
            <c:showVal val="0"/>
            <c:showCatName val="0"/>
            <c:showSerName val="1"/>
            <c:showPercent val="0"/>
            <c:showBubbleSize val="0"/>
            <c:showLeaderLines val="0"/>
            <c:extLst xmlns:c16r2="http://schemas.microsoft.com/office/drawing/2015/06/char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xVal>
            <c:numRef>
              <c:f>'Organizational diagnosis'!$N$222</c:f>
              <c:numCache>
                <c:formatCode>0.00</c:formatCode>
                <c:ptCount val="1"/>
                <c:pt idx="0">
                  <c:v>4.333333333333333</c:v>
                </c:pt>
              </c:numCache>
            </c:numRef>
          </c:xVal>
          <c:yVal>
            <c:numRef>
              <c:f>'Organizational diagnosis'!$N$213</c:f>
              <c:numCache>
                <c:formatCode>0.00</c:formatCode>
                <c:ptCount val="1"/>
                <c:pt idx="0">
                  <c:v>4.666666666666667</c:v>
                </c:pt>
              </c:numCache>
            </c:numRef>
          </c:yVal>
          <c:smooth val="0"/>
          <c:extLst xmlns:c16r2="http://schemas.microsoft.com/office/drawing/2015/06/chart">
            <c:ext xmlns:c16="http://schemas.microsoft.com/office/drawing/2014/chart" uri="{C3380CC4-5D6E-409C-BE32-E72D297353CC}">
              <c16:uniqueId val="{00000005-EEAA-4683-A037-A78414D00A2E}"/>
            </c:ext>
          </c:extLst>
        </c:ser>
        <c:ser>
          <c:idx val="7"/>
          <c:order val="6"/>
          <c:tx>
            <c:strRef>
              <c:f>'Organizational diagnosis'!$F$245</c:f>
              <c:strCache>
                <c:ptCount val="1"/>
                <c:pt idx="0">
                  <c:v>Knotty</c:v>
                </c:pt>
              </c:strCache>
            </c:strRef>
          </c:tx>
          <c:spPr>
            <a:ln w="25400" cap="rnd">
              <a:noFill/>
              <a:round/>
            </a:ln>
            <a:effectLst/>
          </c:spPr>
          <c:marker>
            <c:symbol val="circle"/>
            <c:size val="5"/>
            <c:spPr>
              <a:solidFill>
                <a:schemeClr val="accent2">
                  <a:lumMod val="60000"/>
                </a:schemeClr>
              </a:solidFill>
              <a:ln w="63500">
                <a:solidFill>
                  <a:schemeClr val="accent2">
                    <a:lumMod val="60000"/>
                  </a:schemeClr>
                </a:solidFill>
              </a:ln>
              <a:effectLst/>
            </c:spPr>
          </c:marker>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mn-lt"/>
                    <a:ea typeface="+mn-ea"/>
                    <a:cs typeface="+mn-cs"/>
                  </a:defRPr>
                </a:pPr>
                <a:endParaRPr lang="en-US"/>
              </a:p>
            </c:txPr>
            <c:dLblPos val="t"/>
            <c:showLegendKey val="0"/>
            <c:showVal val="0"/>
            <c:showCatName val="0"/>
            <c:showSerName val="1"/>
            <c:showPercent val="0"/>
            <c:showBubbleSize val="0"/>
            <c:showLeaderLines val="0"/>
            <c:extLst xmlns:c16r2="http://schemas.microsoft.com/office/drawing/2015/06/char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xVal>
            <c:numRef>
              <c:f>'Organizational diagnosis'!$N$237</c:f>
              <c:numCache>
                <c:formatCode>0.00</c:formatCode>
                <c:ptCount val="1"/>
                <c:pt idx="0">
                  <c:v>4.666666666666667</c:v>
                </c:pt>
              </c:numCache>
            </c:numRef>
          </c:xVal>
          <c:yVal>
            <c:numRef>
              <c:f>'Organizational diagnosis'!$N$243</c:f>
              <c:numCache>
                <c:formatCode>0.00</c:formatCode>
                <c:ptCount val="1"/>
                <c:pt idx="0">
                  <c:v>3.3333333333333335</c:v>
                </c:pt>
              </c:numCache>
            </c:numRef>
          </c:yVal>
          <c:smooth val="0"/>
          <c:extLst xmlns:c16r2="http://schemas.microsoft.com/office/drawing/2015/06/chart">
            <c:ext xmlns:c16="http://schemas.microsoft.com/office/drawing/2014/chart" uri="{C3380CC4-5D6E-409C-BE32-E72D297353CC}">
              <c16:uniqueId val="{00000006-EEAA-4683-A037-A78414D00A2E}"/>
            </c:ext>
          </c:extLst>
        </c:ser>
        <c:ser>
          <c:idx val="8"/>
          <c:order val="7"/>
          <c:tx>
            <c:strRef>
              <c:f>'Organizational diagnosis'!$F$278</c:f>
              <c:strCache>
                <c:ptCount val="1"/>
                <c:pt idx="0">
                  <c:v>Factory</c:v>
                </c:pt>
              </c:strCache>
            </c:strRef>
          </c:tx>
          <c:spPr>
            <a:ln w="25400" cap="rnd">
              <a:noFill/>
              <a:round/>
            </a:ln>
            <a:effectLst/>
          </c:spPr>
          <c:marker>
            <c:symbol val="circle"/>
            <c:size val="5"/>
            <c:spPr>
              <a:solidFill>
                <a:schemeClr val="accent3">
                  <a:lumMod val="60000"/>
                </a:schemeClr>
              </a:solidFill>
              <a:ln w="63500">
                <a:solidFill>
                  <a:schemeClr val="accent3">
                    <a:lumMod val="60000"/>
                  </a:schemeClr>
                </a:solidFill>
              </a:ln>
              <a:effectLst/>
            </c:spPr>
          </c:marker>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mn-lt"/>
                    <a:ea typeface="+mn-ea"/>
                    <a:cs typeface="+mn-cs"/>
                  </a:defRPr>
                </a:pPr>
                <a:endParaRPr lang="en-US"/>
              </a:p>
            </c:txPr>
            <c:dLblPos val="t"/>
            <c:showLegendKey val="0"/>
            <c:showVal val="0"/>
            <c:showCatName val="0"/>
            <c:showSerName val="1"/>
            <c:showPercent val="0"/>
            <c:showBubbleSize val="0"/>
            <c:showLeaderLines val="0"/>
            <c:extLst xmlns:c16r2="http://schemas.microsoft.com/office/drawing/2015/06/char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xVal>
            <c:numRef>
              <c:f>'Organizational diagnosis'!$N$276</c:f>
              <c:numCache>
                <c:formatCode>0;\-0;;@</c:formatCode>
                <c:ptCount val="1"/>
                <c:pt idx="0">
                  <c:v>2</c:v>
                </c:pt>
              </c:numCache>
            </c:numRef>
          </c:xVal>
          <c:yVal>
            <c:numRef>
              <c:f>'Organizational diagnosis'!$N$266</c:f>
              <c:numCache>
                <c:formatCode>0;\-0;;@</c:formatCode>
                <c:ptCount val="1"/>
                <c:pt idx="0">
                  <c:v>5</c:v>
                </c:pt>
              </c:numCache>
            </c:numRef>
          </c:yVal>
          <c:smooth val="0"/>
          <c:extLst xmlns:c16r2="http://schemas.microsoft.com/office/drawing/2015/06/chart">
            <c:ext xmlns:c16="http://schemas.microsoft.com/office/drawing/2014/chart" uri="{C3380CC4-5D6E-409C-BE32-E72D297353CC}">
              <c16:uniqueId val="{00000007-EEAA-4683-A037-A78414D00A2E}"/>
            </c:ext>
          </c:extLst>
        </c:ser>
        <c:ser>
          <c:idx val="9"/>
          <c:order val="8"/>
          <c:tx>
            <c:strRef>
              <c:f>'Organizational diagnosis'!$F$311</c:f>
              <c:strCache>
                <c:ptCount val="1"/>
                <c:pt idx="0">
                  <c:v>Producer</c:v>
                </c:pt>
              </c:strCache>
            </c:strRef>
          </c:tx>
          <c:spPr>
            <a:ln w="25400" cap="rnd">
              <a:noFill/>
              <a:round/>
            </a:ln>
            <a:effectLst/>
          </c:spPr>
          <c:marker>
            <c:symbol val="circle"/>
            <c:size val="5"/>
            <c:spPr>
              <a:solidFill>
                <a:schemeClr val="accent4">
                  <a:lumMod val="60000"/>
                </a:schemeClr>
              </a:solidFill>
              <a:ln w="63500">
                <a:solidFill>
                  <a:schemeClr val="accent4">
                    <a:lumMod val="60000"/>
                  </a:schemeClr>
                </a:solidFill>
              </a:ln>
              <a:effectLst/>
            </c:spPr>
          </c:marker>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mn-lt"/>
                    <a:ea typeface="+mn-ea"/>
                    <a:cs typeface="+mn-cs"/>
                  </a:defRPr>
                </a:pPr>
                <a:endParaRPr lang="en-US"/>
              </a:p>
            </c:txPr>
            <c:dLblPos val="t"/>
            <c:showLegendKey val="0"/>
            <c:showVal val="0"/>
            <c:showCatName val="0"/>
            <c:showSerName val="1"/>
            <c:showPercent val="0"/>
            <c:showBubbleSize val="0"/>
            <c:showLeaderLines val="0"/>
            <c:extLst xmlns:c16r2="http://schemas.microsoft.com/office/drawing/2015/06/char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xVal>
            <c:numRef>
              <c:f>'Organizational diagnosis'!$N$298</c:f>
              <c:numCache>
                <c:formatCode>0.00</c:formatCode>
                <c:ptCount val="1"/>
                <c:pt idx="0">
                  <c:v>3.6666666666666665</c:v>
                </c:pt>
              </c:numCache>
            </c:numRef>
          </c:xVal>
          <c:yVal>
            <c:numRef>
              <c:f>'Organizational diagnosis'!$N$309</c:f>
              <c:numCache>
                <c:formatCode>0.00</c:formatCode>
                <c:ptCount val="1"/>
                <c:pt idx="0">
                  <c:v>4.25</c:v>
                </c:pt>
              </c:numCache>
            </c:numRef>
          </c:yVal>
          <c:smooth val="0"/>
          <c:extLst xmlns:c16r2="http://schemas.microsoft.com/office/drawing/2015/06/chart">
            <c:ext xmlns:c16="http://schemas.microsoft.com/office/drawing/2014/chart" uri="{C3380CC4-5D6E-409C-BE32-E72D297353CC}">
              <c16:uniqueId val="{00000008-EEAA-4683-A037-A78414D00A2E}"/>
            </c:ext>
          </c:extLst>
        </c:ser>
        <c:ser>
          <c:idx val="10"/>
          <c:order val="9"/>
          <c:tx>
            <c:strRef>
              <c:f>'Organizational diagnosis'!$F$331</c:f>
              <c:strCache>
                <c:ptCount val="1"/>
                <c:pt idx="0">
                  <c:v>Rational goal</c:v>
                </c:pt>
              </c:strCache>
            </c:strRef>
          </c:tx>
          <c:spPr>
            <a:ln w="25400" cap="rnd">
              <a:noFill/>
              <a:round/>
            </a:ln>
            <a:effectLst/>
          </c:spPr>
          <c:marker>
            <c:symbol val="circle"/>
            <c:size val="5"/>
            <c:spPr>
              <a:solidFill>
                <a:schemeClr val="accent5">
                  <a:lumMod val="60000"/>
                </a:schemeClr>
              </a:solidFill>
              <a:ln w="63500">
                <a:solidFill>
                  <a:schemeClr val="accent5">
                    <a:lumMod val="60000"/>
                  </a:schemeClr>
                </a:solidFill>
              </a:ln>
              <a:effectLst/>
            </c:spPr>
          </c:marker>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mn-lt"/>
                    <a:ea typeface="+mn-ea"/>
                    <a:cs typeface="+mn-cs"/>
                  </a:defRPr>
                </a:pPr>
                <a:endParaRPr lang="en-US"/>
              </a:p>
            </c:txPr>
            <c:dLblPos val="t"/>
            <c:showLegendKey val="0"/>
            <c:showVal val="0"/>
            <c:showCatName val="0"/>
            <c:showSerName val="1"/>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'Organizational diagnosis'!$N$321</c:f>
              <c:numCache>
                <c:formatCode>0.00</c:formatCode>
                <c:ptCount val="1"/>
                <c:pt idx="0">
                  <c:v>3.5</c:v>
                </c:pt>
              </c:numCache>
            </c:numRef>
          </c:xVal>
          <c:yVal>
            <c:numRef>
              <c:f>'Organizational diagnosis'!$N$329</c:f>
              <c:numCache>
                <c:formatCode>0.00</c:formatCode>
                <c:ptCount val="1"/>
                <c:pt idx="0">
                  <c:v>5</c:v>
                </c:pt>
              </c:numCache>
            </c:numRef>
          </c:yVal>
          <c:smooth val="0"/>
          <c:extLst xmlns:c16r2="http://schemas.microsoft.com/office/drawing/2015/06/chart">
            <c:ext xmlns:c16="http://schemas.microsoft.com/office/drawing/2014/chart" uri="{C3380CC4-5D6E-409C-BE32-E72D297353CC}">
              <c16:uniqueId val="{00000009-EEAA-4683-A037-A78414D00A2E}"/>
            </c:ext>
          </c:extLst>
        </c:ser>
        <c:ser>
          <c:idx val="11"/>
          <c:order val="10"/>
          <c:tx>
            <c:strRef>
              <c:f>'Organizational diagnosis'!$F$359</c:f>
              <c:strCache>
                <c:ptCount val="1"/>
                <c:pt idx="0">
                  <c:v>Mosaic</c:v>
                </c:pt>
              </c:strCache>
            </c:strRef>
          </c:tx>
          <c:spPr>
            <a:ln w="25400" cap="rnd">
              <a:noFill/>
              <a:round/>
            </a:ln>
            <a:effectLst/>
          </c:spPr>
          <c:marker>
            <c:symbol val="circle"/>
            <c:size val="5"/>
            <c:spPr>
              <a:solidFill>
                <a:schemeClr val="accent6">
                  <a:lumMod val="60000"/>
                </a:schemeClr>
              </a:solidFill>
              <a:ln w="63500">
                <a:solidFill>
                  <a:schemeClr val="accent6">
                    <a:lumMod val="60000"/>
                  </a:schemeClr>
                </a:solidFill>
              </a:ln>
              <a:effectLst/>
            </c:spPr>
          </c:marker>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mn-lt"/>
                    <a:ea typeface="+mn-ea"/>
                    <a:cs typeface="+mn-cs"/>
                  </a:defRPr>
                </a:pPr>
                <a:endParaRPr lang="en-US"/>
              </a:p>
            </c:txPr>
            <c:dLblPos val="t"/>
            <c:showLegendKey val="0"/>
            <c:showVal val="0"/>
            <c:showCatName val="0"/>
            <c:showSerName val="1"/>
            <c:showPercent val="0"/>
            <c:showBubbleSize val="0"/>
            <c:showLeaderLines val="0"/>
            <c:extLst xmlns:c16r2="http://schemas.microsoft.com/office/drawing/2015/06/char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xVal>
            <c:numRef>
              <c:f>'Organizational diagnosis'!$N$348</c:f>
              <c:numCache>
                <c:formatCode>0.00</c:formatCode>
                <c:ptCount val="1"/>
                <c:pt idx="0">
                  <c:v>3.8</c:v>
                </c:pt>
              </c:numCache>
            </c:numRef>
          </c:xVal>
          <c:yVal>
            <c:numRef>
              <c:f>'Organizational diagnosis'!$N$357</c:f>
              <c:numCache>
                <c:formatCode>0.00</c:formatCode>
                <c:ptCount val="1"/>
                <c:pt idx="0">
                  <c:v>3.6</c:v>
                </c:pt>
              </c:numCache>
            </c:numRef>
          </c:yVal>
          <c:smooth val="0"/>
          <c:extLst xmlns:c16r2="http://schemas.microsoft.com/office/drawing/2015/06/chart">
            <c:ext xmlns:c16="http://schemas.microsoft.com/office/drawing/2014/chart" uri="{C3380CC4-5D6E-409C-BE32-E72D297353CC}">
              <c16:uniqueId val="{0000000A-EEAA-4683-A037-A78414D00A2E}"/>
            </c:ext>
          </c:extLst>
        </c:ser>
        <c:ser>
          <c:idx val="12"/>
          <c:order val="11"/>
          <c:tx>
            <c:strRef>
              <c:f>'Organizational diagnosis'!$F$382</c:f>
              <c:strCache>
                <c:ptCount val="1"/>
                <c:pt idx="0">
                  <c:v>Data-driven</c:v>
                </c:pt>
              </c:strCache>
            </c:strRef>
          </c:tx>
          <c:spPr>
            <a:ln w="25400" cap="rnd">
              <a:noFill/>
              <a:round/>
            </a:ln>
            <a:effectLst/>
          </c:spPr>
          <c:marker>
            <c:symbol val="circle"/>
            <c:size val="5"/>
            <c:spPr>
              <a:solidFill>
                <a:schemeClr val="accent1">
                  <a:lumMod val="80000"/>
                  <a:lumOff val="20000"/>
                </a:schemeClr>
              </a:solidFill>
              <a:ln w="63500">
                <a:solidFill>
                  <a:schemeClr val="accent1">
                    <a:lumMod val="80000"/>
                    <a:lumOff val="20000"/>
                  </a:schemeClr>
                </a:solidFill>
              </a:ln>
              <a:effectLst/>
            </c:spPr>
          </c:marker>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mn-lt"/>
                    <a:ea typeface="+mn-ea"/>
                    <a:cs typeface="+mn-cs"/>
                  </a:defRPr>
                </a:pPr>
                <a:endParaRPr lang="en-US"/>
              </a:p>
            </c:txPr>
            <c:dLblPos val="t"/>
            <c:showLegendKey val="0"/>
            <c:showVal val="0"/>
            <c:showCatName val="0"/>
            <c:showSerName val="1"/>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'Organizational diagnosis'!$N$371</c:f>
              <c:numCache>
                <c:formatCode>0.00</c:formatCode>
                <c:ptCount val="1"/>
                <c:pt idx="0">
                  <c:v>2.75</c:v>
                </c:pt>
              </c:numCache>
            </c:numRef>
          </c:xVal>
          <c:yVal>
            <c:numRef>
              <c:f>'Organizational diagnosis'!$N$380</c:f>
              <c:numCache>
                <c:formatCode>0.00</c:formatCode>
                <c:ptCount val="1"/>
                <c:pt idx="0">
                  <c:v>3.3333333333333335</c:v>
                </c:pt>
              </c:numCache>
            </c:numRef>
          </c:yVal>
          <c:smooth val="0"/>
          <c:extLst xmlns:c16r2="http://schemas.microsoft.com/office/drawing/2015/06/chart">
            <c:ext xmlns:c16="http://schemas.microsoft.com/office/drawing/2014/chart" uri="{C3380CC4-5D6E-409C-BE32-E72D297353CC}">
              <c16:uniqueId val="{0000000B-EEAA-4683-A037-A78414D00A2E}"/>
            </c:ext>
          </c:extLst>
        </c:ser>
        <c:ser>
          <c:idx val="13"/>
          <c:order val="12"/>
          <c:tx>
            <c:strRef>
              <c:f>'Organizational diagnosis'!$F$402</c:f>
              <c:strCache>
                <c:ptCount val="1"/>
                <c:pt idx="0">
                  <c:v>Skill pay</c:v>
                </c:pt>
              </c:strCache>
            </c:strRef>
          </c:tx>
          <c:spPr>
            <a:ln w="25400" cap="rnd">
              <a:noFill/>
              <a:round/>
            </a:ln>
            <a:effectLst/>
          </c:spPr>
          <c:marker>
            <c:symbol val="circle"/>
            <c:size val="5"/>
            <c:spPr>
              <a:solidFill>
                <a:schemeClr val="accent2">
                  <a:lumMod val="80000"/>
                  <a:lumOff val="20000"/>
                </a:schemeClr>
              </a:solidFill>
              <a:ln w="63500">
                <a:solidFill>
                  <a:schemeClr val="accent2">
                    <a:lumMod val="80000"/>
                    <a:lumOff val="20000"/>
                  </a:schemeClr>
                </a:solidFill>
              </a:ln>
              <a:effectLst/>
            </c:spPr>
          </c:marker>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mn-lt"/>
                    <a:ea typeface="+mn-ea"/>
                    <a:cs typeface="+mn-cs"/>
                  </a:defRPr>
                </a:pPr>
                <a:endParaRPr lang="en-US"/>
              </a:p>
            </c:txPr>
            <c:dLblPos val="t"/>
            <c:showLegendKey val="0"/>
            <c:showVal val="0"/>
            <c:showCatName val="0"/>
            <c:showSerName val="1"/>
            <c:showPercent val="0"/>
            <c:showBubbleSize val="0"/>
            <c:showLeaderLines val="0"/>
            <c:extLst xmlns:c16r2="http://schemas.microsoft.com/office/drawing/2015/06/char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xVal>
            <c:numRef>
              <c:f>'Organizational diagnosis'!$N$393</c:f>
              <c:numCache>
                <c:formatCode>0.00</c:formatCode>
                <c:ptCount val="1"/>
                <c:pt idx="0">
                  <c:v>2</c:v>
                </c:pt>
              </c:numCache>
            </c:numRef>
          </c:xVal>
          <c:yVal>
            <c:numRef>
              <c:f>'Organizational diagnosis'!$N$400</c:f>
              <c:numCache>
                <c:formatCode>0.00</c:formatCode>
                <c:ptCount val="1"/>
                <c:pt idx="0">
                  <c:v>3.3333333333333335</c:v>
                </c:pt>
              </c:numCache>
            </c:numRef>
          </c:yVal>
          <c:smooth val="0"/>
          <c:extLst xmlns:c16r2="http://schemas.microsoft.com/office/drawing/2015/06/chart">
            <c:ext xmlns:c16="http://schemas.microsoft.com/office/drawing/2014/chart" uri="{C3380CC4-5D6E-409C-BE32-E72D297353CC}">
              <c16:uniqueId val="{0000000C-EEAA-4683-A037-A78414D00A2E}"/>
            </c:ext>
          </c:extLst>
        </c:ser>
        <c:dLbls>
          <c:dLblPos val="t"/>
          <c:showLegendKey val="0"/>
          <c:showVal val="1"/>
          <c:showCatName val="0"/>
          <c:showSerName val="0"/>
          <c:showPercent val="0"/>
          <c:showBubbleSize val="0"/>
        </c:dLbls>
        <c:axId val="420596128"/>
        <c:axId val="420595736"/>
      </c:scatterChart>
      <c:valAx>
        <c:axId val="420596128"/>
        <c:scaling>
          <c:orientation val="minMax"/>
          <c:max val="5"/>
          <c:min val="1"/>
        </c:scaling>
        <c:delete val="0"/>
        <c:axPos val="b"/>
        <c:majorGridlines>
          <c:spPr>
            <a:ln w="9525" cap="flat" cmpd="sng" algn="ctr">
              <a:solidFill>
                <a:schemeClr val="bg1"/>
              </a:solidFill>
              <a:round/>
            </a:ln>
            <a:effectLst/>
          </c:spPr>
        </c:majorGridlines>
        <c:numFmt formatCode="#,##0" sourceLinked="0"/>
        <c:majorTickMark val="cross"/>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20595736"/>
        <c:crossesAt val="3"/>
        <c:crossBetween val="midCat"/>
        <c:majorUnit val="1"/>
      </c:valAx>
      <c:valAx>
        <c:axId val="420595736"/>
        <c:scaling>
          <c:orientation val="minMax"/>
          <c:max val="5"/>
          <c:min val="1"/>
        </c:scaling>
        <c:delete val="0"/>
        <c:axPos val="l"/>
        <c:majorGridlines>
          <c:spPr>
            <a:ln w="9525" cap="flat" cmpd="sng" algn="ctr">
              <a:solidFill>
                <a:schemeClr val="bg1"/>
              </a:solidFill>
              <a:round/>
            </a:ln>
            <a:effectLst/>
          </c:spPr>
        </c:majorGridlines>
        <c:numFmt formatCode="#,##0" sourceLinked="0"/>
        <c:majorTickMark val="cross"/>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20596128"/>
        <c:crossesAt val="3"/>
        <c:crossBetween val="midCat"/>
        <c:majorUnit val="1"/>
      </c:valAx>
      <c:spPr>
        <a:solidFill>
          <a:schemeClr val="bg1"/>
        </a:solidFill>
        <a:ln>
          <a:noFill/>
        </a:ln>
        <a:effectLst/>
      </c:spPr>
    </c:plotArea>
    <c:legend>
      <c:legendPos val="r"/>
      <c:layout>
        <c:manualLayout>
          <c:xMode val="edge"/>
          <c:yMode val="edge"/>
          <c:x val="0.84464038814405995"/>
          <c:y val="0.197680069179416"/>
          <c:w val="0.14013878074859901"/>
          <c:h val="0.56342588600500099"/>
        </c:manualLayout>
      </c:layout>
      <c:overlay val="0"/>
      <c:spPr>
        <a:noFill/>
        <a:ln w="22225">
          <a:solidFill>
            <a:srgbClr val="5B9BD5">
              <a:lumMod val="50000"/>
              <a:alpha val="80000"/>
            </a:srgbClr>
          </a:solid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63500" cap="flat" cmpd="sng" algn="ctr">
      <a:solidFill>
        <a:srgbClr val="5B9BD5">
          <a:lumMod val="50000"/>
          <a:alpha val="60000"/>
        </a:srgb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11.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12.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13.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13" Type="http://schemas.openxmlformats.org/officeDocument/2006/relationships/chart" Target="../charts/chart13.xml"/><Relationship Id="rId3" Type="http://schemas.openxmlformats.org/officeDocument/2006/relationships/chart" Target="../charts/chart3.xml"/><Relationship Id="rId7" Type="http://schemas.openxmlformats.org/officeDocument/2006/relationships/chart" Target="../charts/chart7.xml"/><Relationship Id="rId12" Type="http://schemas.openxmlformats.org/officeDocument/2006/relationships/chart" Target="../charts/chart12.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_rels/drawing2.xml.rels><?xml version="1.0" encoding="UTF-8" standalone="yes"?>
<Relationships xmlns="http://schemas.openxmlformats.org/package/2006/relationships"><Relationship Id="rId1" Type="http://schemas.openxmlformats.org/officeDocument/2006/relationships/chart" Target="../charts/chart14.xml"/></Relationships>
</file>

<file path=xl/drawings/drawing1.xml><?xml version="1.0" encoding="utf-8"?>
<xdr:wsDr xmlns:xdr="http://schemas.openxmlformats.org/drawingml/2006/spreadsheetDrawing" xmlns:a="http://schemas.openxmlformats.org/drawingml/2006/main">
  <xdr:twoCellAnchor>
    <xdr:from>
      <xdr:col>15</xdr:col>
      <xdr:colOff>14288</xdr:colOff>
      <xdr:row>65</xdr:row>
      <xdr:rowOff>197645</xdr:rowOff>
    </xdr:from>
    <xdr:to>
      <xdr:col>21</xdr:col>
      <xdr:colOff>590550</xdr:colOff>
      <xdr:row>76</xdr:row>
      <xdr:rowOff>0</xdr:rowOff>
    </xdr:to>
    <xdr:graphicFrame macro="">
      <xdr:nvGraphicFramePr>
        <xdr:cNvPr id="17" name="Chart 16">
          <a:extLst>
            <a:ext uri="{FF2B5EF4-FFF2-40B4-BE49-F238E27FC236}">
              <a16:creationId xmlns:a16="http://schemas.microsoft.com/office/drawing/2014/main" xmlns="" id="{00000000-0008-0000-0000-000011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15</xdr:col>
      <xdr:colOff>23812</xdr:colOff>
      <xdr:row>133</xdr:row>
      <xdr:rowOff>38100</xdr:rowOff>
    </xdr:from>
    <xdr:to>
      <xdr:col>22</xdr:col>
      <xdr:colOff>19050</xdr:colOff>
      <xdr:row>148</xdr:row>
      <xdr:rowOff>180974</xdr:rowOff>
    </xdr:to>
    <xdr:graphicFrame macro="">
      <xdr:nvGraphicFramePr>
        <xdr:cNvPr id="8" name="Chart 7">
          <a:extLst>
            <a:ext uri="{FF2B5EF4-FFF2-40B4-BE49-F238E27FC236}">
              <a16:creationId xmlns:a16="http://schemas.microsoft.com/office/drawing/2014/main" xmlns=""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15</xdr:col>
      <xdr:colOff>11906</xdr:colOff>
      <xdr:row>163</xdr:row>
      <xdr:rowOff>83344</xdr:rowOff>
    </xdr:from>
    <xdr:to>
      <xdr:col>22</xdr:col>
      <xdr:colOff>0</xdr:colOff>
      <xdr:row>173</xdr:row>
      <xdr:rowOff>19049</xdr:rowOff>
    </xdr:to>
    <xdr:graphicFrame macro="">
      <xdr:nvGraphicFramePr>
        <xdr:cNvPr id="11" name="Chart 10">
          <a:extLst>
            <a:ext uri="{FF2B5EF4-FFF2-40B4-BE49-F238E27FC236}">
              <a16:creationId xmlns:a16="http://schemas.microsoft.com/office/drawing/2014/main" xmlns=""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15</xdr:col>
      <xdr:colOff>21431</xdr:colOff>
      <xdr:row>190</xdr:row>
      <xdr:rowOff>173830</xdr:rowOff>
    </xdr:from>
    <xdr:to>
      <xdr:col>21</xdr:col>
      <xdr:colOff>600074</xdr:colOff>
      <xdr:row>201</xdr:row>
      <xdr:rowOff>9524</xdr:rowOff>
    </xdr:to>
    <xdr:graphicFrame macro="">
      <xdr:nvGraphicFramePr>
        <xdr:cNvPr id="12" name="Chart 11">
          <a:extLst>
            <a:ext uri="{FF2B5EF4-FFF2-40B4-BE49-F238E27FC236}">
              <a16:creationId xmlns:a16="http://schemas.microsoft.com/office/drawing/2014/main" xmlns=""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15</xdr:col>
      <xdr:colOff>4761</xdr:colOff>
      <xdr:row>210</xdr:row>
      <xdr:rowOff>216694</xdr:rowOff>
    </xdr:from>
    <xdr:to>
      <xdr:col>21</xdr:col>
      <xdr:colOff>600074</xdr:colOff>
      <xdr:row>222</xdr:row>
      <xdr:rowOff>0</xdr:rowOff>
    </xdr:to>
    <xdr:graphicFrame macro="">
      <xdr:nvGraphicFramePr>
        <xdr:cNvPr id="14" name="Chart 13">
          <a:extLst>
            <a:ext uri="{FF2B5EF4-FFF2-40B4-BE49-F238E27FC236}">
              <a16:creationId xmlns:a16="http://schemas.microsoft.com/office/drawing/2014/main" xmlns="" id="{00000000-0008-0000-0000-00000E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14</xdr:col>
      <xdr:colOff>607219</xdr:colOff>
      <xdr:row>233</xdr:row>
      <xdr:rowOff>4763</xdr:rowOff>
    </xdr:from>
    <xdr:to>
      <xdr:col>22</xdr:col>
      <xdr:colOff>9525</xdr:colOff>
      <xdr:row>242</xdr:row>
      <xdr:rowOff>180975</xdr:rowOff>
    </xdr:to>
    <xdr:graphicFrame macro="">
      <xdr:nvGraphicFramePr>
        <xdr:cNvPr id="18" name="Chart 17">
          <a:extLst>
            <a:ext uri="{FF2B5EF4-FFF2-40B4-BE49-F238E27FC236}">
              <a16:creationId xmlns:a16="http://schemas.microsoft.com/office/drawing/2014/main" xmlns="" id="{00000000-0008-0000-00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15</xdr:col>
      <xdr:colOff>19051</xdr:colOff>
      <xdr:row>296</xdr:row>
      <xdr:rowOff>228600</xdr:rowOff>
    </xdr:from>
    <xdr:to>
      <xdr:col>22</xdr:col>
      <xdr:colOff>9525</xdr:colOff>
      <xdr:row>308</xdr:row>
      <xdr:rowOff>171449</xdr:rowOff>
    </xdr:to>
    <xdr:graphicFrame macro="">
      <xdr:nvGraphicFramePr>
        <xdr:cNvPr id="21" name="Chart 20">
          <a:extLst>
            <a:ext uri="{FF2B5EF4-FFF2-40B4-BE49-F238E27FC236}">
              <a16:creationId xmlns:a16="http://schemas.microsoft.com/office/drawing/2014/main" xmlns="" id="{00000000-0008-0000-0000-00001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15</xdr:col>
      <xdr:colOff>9525</xdr:colOff>
      <xdr:row>318</xdr:row>
      <xdr:rowOff>226217</xdr:rowOff>
    </xdr:from>
    <xdr:to>
      <xdr:col>21</xdr:col>
      <xdr:colOff>600075</xdr:colOff>
      <xdr:row>328</xdr:row>
      <xdr:rowOff>180974</xdr:rowOff>
    </xdr:to>
    <xdr:graphicFrame macro="">
      <xdr:nvGraphicFramePr>
        <xdr:cNvPr id="24" name="Chart 23">
          <a:extLst>
            <a:ext uri="{FF2B5EF4-FFF2-40B4-BE49-F238E27FC236}">
              <a16:creationId xmlns:a16="http://schemas.microsoft.com/office/drawing/2014/main" xmlns="" id="{00000000-0008-0000-0000-00001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15</xdr:col>
      <xdr:colOff>11905</xdr:colOff>
      <xdr:row>346</xdr:row>
      <xdr:rowOff>219076</xdr:rowOff>
    </xdr:from>
    <xdr:to>
      <xdr:col>21</xdr:col>
      <xdr:colOff>600074</xdr:colOff>
      <xdr:row>357</xdr:row>
      <xdr:rowOff>9525</xdr:rowOff>
    </xdr:to>
    <xdr:graphicFrame macro="">
      <xdr:nvGraphicFramePr>
        <xdr:cNvPr id="26" name="Chart 25">
          <a:extLst>
            <a:ext uri="{FF2B5EF4-FFF2-40B4-BE49-F238E27FC236}">
              <a16:creationId xmlns:a16="http://schemas.microsoft.com/office/drawing/2014/main" xmlns="" id="{00000000-0008-0000-0000-00001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15</xdr:col>
      <xdr:colOff>11908</xdr:colOff>
      <xdr:row>368</xdr:row>
      <xdr:rowOff>371475</xdr:rowOff>
    </xdr:from>
    <xdr:to>
      <xdr:col>21</xdr:col>
      <xdr:colOff>590550</xdr:colOff>
      <xdr:row>379</xdr:row>
      <xdr:rowOff>180974</xdr:rowOff>
    </xdr:to>
    <xdr:graphicFrame macro="">
      <xdr:nvGraphicFramePr>
        <xdr:cNvPr id="28" name="Chart 27">
          <a:extLst>
            <a:ext uri="{FF2B5EF4-FFF2-40B4-BE49-F238E27FC236}">
              <a16:creationId xmlns:a16="http://schemas.microsoft.com/office/drawing/2014/main" xmlns="" id="{00000000-0008-0000-0000-00001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15</xdr:col>
      <xdr:colOff>24094</xdr:colOff>
      <xdr:row>390</xdr:row>
      <xdr:rowOff>224116</xdr:rowOff>
    </xdr:from>
    <xdr:to>
      <xdr:col>22</xdr:col>
      <xdr:colOff>9526</xdr:colOff>
      <xdr:row>399</xdr:row>
      <xdr:rowOff>171449</xdr:rowOff>
    </xdr:to>
    <xdr:graphicFrame macro="">
      <xdr:nvGraphicFramePr>
        <xdr:cNvPr id="31" name="Chart 30">
          <a:extLst>
            <a:ext uri="{FF2B5EF4-FFF2-40B4-BE49-F238E27FC236}">
              <a16:creationId xmlns:a16="http://schemas.microsoft.com/office/drawing/2014/main" xmlns="" id="{00000000-0008-0000-0000-00001F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15</xdr:col>
      <xdr:colOff>29694</xdr:colOff>
      <xdr:row>37</xdr:row>
      <xdr:rowOff>221875</xdr:rowOff>
    </xdr:from>
    <xdr:to>
      <xdr:col>22</xdr:col>
      <xdr:colOff>28013</xdr:colOff>
      <xdr:row>47</xdr:row>
      <xdr:rowOff>180413</xdr:rowOff>
    </xdr:to>
    <xdr:graphicFrame macro="">
      <xdr:nvGraphicFramePr>
        <xdr:cNvPr id="15" name="Chart 14">
          <a:extLst>
            <a:ext uri="{FF2B5EF4-FFF2-40B4-BE49-F238E27FC236}">
              <a16:creationId xmlns:a16="http://schemas.microsoft.com/office/drawing/2014/main" xmlns="" id="{00000000-0008-0000-0000-00000F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15</xdr:col>
      <xdr:colOff>28575</xdr:colOff>
      <xdr:row>263</xdr:row>
      <xdr:rowOff>47625</xdr:rowOff>
    </xdr:from>
    <xdr:to>
      <xdr:col>22</xdr:col>
      <xdr:colOff>40481</xdr:colOff>
      <xdr:row>276</xdr:row>
      <xdr:rowOff>23812</xdr:rowOff>
    </xdr:to>
    <xdr:graphicFrame macro="">
      <xdr:nvGraphicFramePr>
        <xdr:cNvPr id="20" name="Chart 19">
          <a:extLst>
            <a:ext uri="{FF2B5EF4-FFF2-40B4-BE49-F238E27FC236}">
              <a16:creationId xmlns:a16="http://schemas.microsoft.com/office/drawing/2014/main" xmlns="" id="{00000000-0008-0000-0000-00001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0</xdr:col>
      <xdr:colOff>120264</xdr:colOff>
      <xdr:row>0</xdr:row>
      <xdr:rowOff>124065</xdr:rowOff>
    </xdr:from>
    <xdr:to>
      <xdr:col>9</xdr:col>
      <xdr:colOff>564777</xdr:colOff>
      <xdr:row>30</xdr:row>
      <xdr:rowOff>83245</xdr:rowOff>
    </xdr:to>
    <xdr:graphicFrame macro="">
      <xdr:nvGraphicFramePr>
        <xdr:cNvPr id="4" name="Chart 3">
          <a:extLst>
            <a:ext uri="{FF2B5EF4-FFF2-40B4-BE49-F238E27FC236}">
              <a16:creationId xmlns:a16="http://schemas.microsoft.com/office/drawing/2014/main" xmlns="" id="{00000000-0008-0000-01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3.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4.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5.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6.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7.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8.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9.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10.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11.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12.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13.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14.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tabColor theme="4" tint="0.39997558519241921"/>
  </sheetPr>
  <dimension ref="A1:X407"/>
  <sheetViews>
    <sheetView tabSelected="1" topLeftCell="B35" zoomScale="80" zoomScaleNormal="80" zoomScalePageLayoutView="80" workbookViewId="0">
      <selection activeCell="R263" sqref="R263"/>
    </sheetView>
  </sheetViews>
  <sheetFormatPr defaultColWidth="8.85546875" defaultRowHeight="15" x14ac:dyDescent="0.25"/>
  <cols>
    <col min="1" max="1" width="3.42578125" style="15" hidden="1" customWidth="1"/>
    <col min="2" max="2" width="3.85546875" style="15" customWidth="1"/>
    <col min="3" max="3" width="3.7109375" style="15" customWidth="1"/>
    <col min="4" max="4" width="9" style="32" customWidth="1"/>
    <col min="5" max="15" width="8.85546875" style="15"/>
    <col min="16" max="16" width="8.85546875" style="15" customWidth="1"/>
    <col min="17" max="16384" width="8.85546875" style="15"/>
  </cols>
  <sheetData>
    <row r="1" spans="1:19" ht="26.45" customHeight="1" x14ac:dyDescent="0.35">
      <c r="A1" s="14"/>
      <c r="B1" s="14"/>
      <c r="C1" s="126" t="s">
        <v>276</v>
      </c>
      <c r="D1" s="126"/>
      <c r="E1" s="126"/>
      <c r="F1" s="126"/>
      <c r="G1" s="126"/>
      <c r="H1" s="126"/>
      <c r="I1" s="126"/>
      <c r="J1" s="126"/>
      <c r="K1" s="126"/>
      <c r="L1" s="126"/>
      <c r="M1" s="126"/>
      <c r="N1" s="126"/>
      <c r="O1" s="126"/>
    </row>
    <row r="2" spans="1:19" ht="23.45" customHeight="1" x14ac:dyDescent="0.35">
      <c r="A2" s="14"/>
      <c r="B2" s="14"/>
      <c r="C2" s="16"/>
      <c r="D2" s="16"/>
      <c r="E2" s="16"/>
      <c r="F2" s="16"/>
      <c r="G2" s="16"/>
      <c r="H2" s="16"/>
      <c r="I2" s="16"/>
      <c r="J2" s="16"/>
      <c r="K2" s="16"/>
      <c r="L2" s="16"/>
      <c r="M2" s="16"/>
      <c r="N2" s="16"/>
      <c r="O2" s="16"/>
    </row>
    <row r="3" spans="1:19" x14ac:dyDescent="0.25">
      <c r="A3" s="14"/>
      <c r="B3" s="14"/>
      <c r="C3" s="127" t="s">
        <v>275</v>
      </c>
      <c r="D3" s="127"/>
      <c r="E3" s="127"/>
      <c r="F3" s="127"/>
      <c r="G3" s="127"/>
      <c r="H3" s="127"/>
      <c r="I3" s="127"/>
      <c r="J3" s="127"/>
      <c r="K3" s="127"/>
      <c r="L3" s="127"/>
      <c r="M3" s="127"/>
      <c r="N3" s="127"/>
      <c r="O3" s="127"/>
    </row>
    <row r="4" spans="1:19" x14ac:dyDescent="0.25">
      <c r="A4" s="14"/>
      <c r="B4" s="14"/>
      <c r="C4" s="17"/>
      <c r="D4" s="18"/>
      <c r="E4" s="14"/>
      <c r="F4" s="14"/>
      <c r="G4" s="14"/>
      <c r="H4" s="14"/>
      <c r="I4" s="14"/>
      <c r="J4" s="14"/>
      <c r="K4" s="14"/>
      <c r="L4" s="14"/>
      <c r="M4" s="14"/>
      <c r="N4" s="14"/>
      <c r="O4" s="14"/>
    </row>
    <row r="5" spans="1:19" ht="26.25" x14ac:dyDescent="0.25">
      <c r="A5" s="14"/>
      <c r="B5" s="14"/>
      <c r="C5" s="128" t="s">
        <v>282</v>
      </c>
      <c r="D5" s="128"/>
      <c r="E5" s="128"/>
      <c r="F5" s="128"/>
      <c r="G5" s="128"/>
      <c r="H5" s="128"/>
      <c r="I5" s="128"/>
      <c r="J5" s="128"/>
      <c r="K5" s="128"/>
      <c r="L5" s="128"/>
      <c r="M5" s="128"/>
      <c r="N5" s="128"/>
      <c r="O5" s="128"/>
    </row>
    <row r="6" spans="1:19" x14ac:dyDescent="0.25">
      <c r="A6" s="14"/>
      <c r="B6" s="14"/>
    </row>
    <row r="7" spans="1:19" ht="30" customHeight="1" x14ac:dyDescent="0.25">
      <c r="A7" s="14"/>
      <c r="B7" s="14"/>
      <c r="C7" s="132" t="s">
        <v>305</v>
      </c>
      <c r="D7" s="132"/>
      <c r="E7" s="132"/>
      <c r="F7" s="132"/>
      <c r="G7" s="132"/>
      <c r="H7" s="132"/>
      <c r="I7" s="132"/>
      <c r="J7" s="132"/>
      <c r="K7" s="132"/>
      <c r="L7" s="132"/>
      <c r="M7" s="132"/>
      <c r="N7" s="132"/>
      <c r="O7" s="132"/>
    </row>
    <row r="8" spans="1:19" ht="30" customHeight="1" x14ac:dyDescent="0.25">
      <c r="A8" s="14"/>
      <c r="B8" s="14"/>
      <c r="C8" s="132"/>
      <c r="D8" s="132"/>
      <c r="E8" s="132"/>
      <c r="F8" s="132"/>
      <c r="G8" s="132"/>
      <c r="H8" s="132"/>
      <c r="I8" s="132"/>
      <c r="J8" s="132"/>
      <c r="K8" s="132"/>
      <c r="L8" s="132"/>
      <c r="M8" s="132"/>
      <c r="N8" s="132"/>
      <c r="O8" s="132"/>
    </row>
    <row r="9" spans="1:19" x14ac:dyDescent="0.25">
      <c r="A9" s="14"/>
      <c r="B9" s="14"/>
      <c r="C9" s="14"/>
      <c r="D9" s="19"/>
      <c r="E9" s="14"/>
      <c r="F9" s="14"/>
      <c r="G9" s="14"/>
      <c r="H9" s="14"/>
      <c r="I9" s="14"/>
      <c r="J9" s="14"/>
      <c r="K9" s="14"/>
      <c r="L9" s="14"/>
      <c r="M9" s="14"/>
      <c r="N9" s="14"/>
      <c r="O9" s="14"/>
      <c r="R9" s="20"/>
      <c r="S9" s="20"/>
    </row>
    <row r="10" spans="1:19" ht="21" customHeight="1" x14ac:dyDescent="0.25">
      <c r="B10" s="21"/>
      <c r="C10" s="119" t="s">
        <v>306</v>
      </c>
      <c r="D10" s="119"/>
      <c r="E10" s="119"/>
      <c r="F10" s="119"/>
      <c r="G10" s="119"/>
      <c r="H10" s="119"/>
      <c r="I10" s="119"/>
      <c r="J10" s="119"/>
      <c r="K10" s="119"/>
      <c r="L10" s="119"/>
      <c r="M10" s="119"/>
      <c r="N10" s="119"/>
      <c r="O10" s="119"/>
      <c r="P10" s="21"/>
    </row>
    <row r="11" spans="1:19" s="22" customFormat="1" ht="21" customHeight="1" x14ac:dyDescent="0.25">
      <c r="B11" s="23"/>
      <c r="C11" s="119"/>
      <c r="D11" s="119"/>
      <c r="E11" s="119"/>
      <c r="F11" s="119"/>
      <c r="G11" s="119"/>
      <c r="H11" s="119"/>
      <c r="I11" s="119"/>
      <c r="J11" s="119"/>
      <c r="K11" s="119"/>
      <c r="L11" s="119"/>
      <c r="M11" s="119"/>
      <c r="N11" s="119"/>
      <c r="O11" s="119"/>
      <c r="P11" s="23"/>
    </row>
    <row r="12" spans="1:19" s="22" customFormat="1" ht="15" customHeight="1" x14ac:dyDescent="0.25">
      <c r="B12" s="23"/>
      <c r="P12" s="23"/>
    </row>
    <row r="13" spans="1:19" s="22" customFormat="1" x14ac:dyDescent="0.25">
      <c r="B13" s="23"/>
      <c r="C13" s="168" t="s">
        <v>198</v>
      </c>
      <c r="D13" s="168"/>
      <c r="E13" s="168"/>
      <c r="F13" s="168"/>
      <c r="G13" s="168"/>
      <c r="H13" s="168"/>
      <c r="I13" s="168"/>
      <c r="J13" s="168"/>
      <c r="K13" s="168"/>
      <c r="L13" s="168"/>
      <c r="M13" s="168"/>
      <c r="N13" s="168"/>
      <c r="O13" s="168"/>
      <c r="P13" s="23"/>
    </row>
    <row r="14" spans="1:19" s="22" customFormat="1" x14ac:dyDescent="0.25">
      <c r="B14" s="23"/>
      <c r="C14" s="168"/>
      <c r="D14" s="168"/>
      <c r="E14" s="168"/>
      <c r="F14" s="168"/>
      <c r="G14" s="168"/>
      <c r="H14" s="168"/>
      <c r="I14" s="168"/>
      <c r="J14" s="168"/>
      <c r="K14" s="168"/>
      <c r="L14" s="168"/>
      <c r="M14" s="168"/>
      <c r="N14" s="168"/>
      <c r="O14" s="168"/>
      <c r="P14" s="23"/>
    </row>
    <row r="15" spans="1:19" s="22" customFormat="1" x14ac:dyDescent="0.25">
      <c r="B15" s="23"/>
      <c r="C15" s="168"/>
      <c r="D15" s="168"/>
      <c r="E15" s="168"/>
      <c r="F15" s="168"/>
      <c r="G15" s="168"/>
      <c r="H15" s="168"/>
      <c r="I15" s="168"/>
      <c r="J15" s="168"/>
      <c r="K15" s="168"/>
      <c r="L15" s="168"/>
      <c r="M15" s="168"/>
      <c r="N15" s="168"/>
      <c r="O15" s="168"/>
      <c r="P15" s="23"/>
    </row>
    <row r="16" spans="1:19" s="22" customFormat="1" x14ac:dyDescent="0.25">
      <c r="B16" s="23"/>
      <c r="C16" s="168"/>
      <c r="D16" s="168"/>
      <c r="E16" s="168"/>
      <c r="F16" s="168"/>
      <c r="G16" s="168"/>
      <c r="H16" s="168"/>
      <c r="I16" s="168"/>
      <c r="J16" s="168"/>
      <c r="K16" s="168"/>
      <c r="L16" s="168"/>
      <c r="M16" s="168"/>
      <c r="N16" s="168"/>
      <c r="O16" s="168"/>
      <c r="P16" s="23"/>
    </row>
    <row r="17" spans="2:16" s="22" customFormat="1" x14ac:dyDescent="0.25">
      <c r="B17" s="23"/>
      <c r="C17" s="168"/>
      <c r="D17" s="168"/>
      <c r="E17" s="168"/>
      <c r="F17" s="168"/>
      <c r="G17" s="168"/>
      <c r="H17" s="168"/>
      <c r="I17" s="168"/>
      <c r="J17" s="168"/>
      <c r="K17" s="168"/>
      <c r="L17" s="168"/>
      <c r="M17" s="168"/>
      <c r="N17" s="168"/>
      <c r="O17" s="168"/>
      <c r="P17" s="23"/>
    </row>
    <row r="18" spans="2:16" s="22" customFormat="1" x14ac:dyDescent="0.25">
      <c r="B18" s="23"/>
      <c r="C18" s="168"/>
      <c r="D18" s="168"/>
      <c r="E18" s="168"/>
      <c r="F18" s="168"/>
      <c r="G18" s="168"/>
      <c r="H18" s="168"/>
      <c r="I18" s="168"/>
      <c r="J18" s="168"/>
      <c r="K18" s="168"/>
      <c r="L18" s="168"/>
      <c r="M18" s="168"/>
      <c r="N18" s="168"/>
      <c r="O18" s="168"/>
      <c r="P18" s="23"/>
    </row>
    <row r="19" spans="2:16" s="22" customFormat="1" x14ac:dyDescent="0.25">
      <c r="B19" s="23"/>
      <c r="C19" s="168"/>
      <c r="D19" s="168"/>
      <c r="E19" s="168"/>
      <c r="F19" s="168"/>
      <c r="G19" s="168"/>
      <c r="H19" s="168"/>
      <c r="I19" s="168"/>
      <c r="J19" s="168"/>
      <c r="K19" s="168"/>
      <c r="L19" s="168"/>
      <c r="M19" s="168"/>
      <c r="N19" s="168"/>
      <c r="O19" s="168"/>
      <c r="P19" s="23"/>
    </row>
    <row r="20" spans="2:16" s="22" customFormat="1" x14ac:dyDescent="0.25">
      <c r="B20" s="23"/>
      <c r="C20" s="168"/>
      <c r="D20" s="168"/>
      <c r="E20" s="168"/>
      <c r="F20" s="168"/>
      <c r="G20" s="168"/>
      <c r="H20" s="168"/>
      <c r="I20" s="168"/>
      <c r="J20" s="168"/>
      <c r="K20" s="168"/>
      <c r="L20" s="168"/>
      <c r="M20" s="168"/>
      <c r="N20" s="168"/>
      <c r="O20" s="168"/>
      <c r="P20" s="23"/>
    </row>
    <row r="21" spans="2:16" s="22" customFormat="1" x14ac:dyDescent="0.25">
      <c r="B21" s="23"/>
      <c r="C21" s="168"/>
      <c r="D21" s="168"/>
      <c r="E21" s="168"/>
      <c r="F21" s="168"/>
      <c r="G21" s="168"/>
      <c r="H21" s="168"/>
      <c r="I21" s="168"/>
      <c r="J21" s="168"/>
      <c r="K21" s="168"/>
      <c r="L21" s="168"/>
      <c r="M21" s="168"/>
      <c r="N21" s="168"/>
      <c r="O21" s="168"/>
      <c r="P21" s="23"/>
    </row>
    <row r="22" spans="2:16" s="22" customFormat="1" x14ac:dyDescent="0.25">
      <c r="B22" s="23"/>
      <c r="C22" s="168"/>
      <c r="D22" s="168"/>
      <c r="E22" s="168"/>
      <c r="F22" s="168"/>
      <c r="G22" s="168"/>
      <c r="H22" s="168"/>
      <c r="I22" s="168"/>
      <c r="J22" s="168"/>
      <c r="K22" s="168"/>
      <c r="L22" s="168"/>
      <c r="M22" s="168"/>
      <c r="N22" s="168"/>
      <c r="O22" s="168"/>
      <c r="P22" s="23"/>
    </row>
    <row r="23" spans="2:16" s="22" customFormat="1" x14ac:dyDescent="0.25">
      <c r="B23" s="23"/>
      <c r="C23" s="168"/>
      <c r="D23" s="168"/>
      <c r="E23" s="168"/>
      <c r="F23" s="168"/>
      <c r="G23" s="168"/>
      <c r="H23" s="168"/>
      <c r="I23" s="168"/>
      <c r="J23" s="168"/>
      <c r="K23" s="168"/>
      <c r="L23" s="168"/>
      <c r="M23" s="168"/>
      <c r="N23" s="168"/>
      <c r="O23" s="168"/>
      <c r="P23" s="23"/>
    </row>
    <row r="24" spans="2:16" s="22" customFormat="1" x14ac:dyDescent="0.25">
      <c r="B24" s="23"/>
      <c r="C24" s="168"/>
      <c r="D24" s="168"/>
      <c r="E24" s="168"/>
      <c r="F24" s="168"/>
      <c r="G24" s="168"/>
      <c r="H24" s="168"/>
      <c r="I24" s="168"/>
      <c r="J24" s="168"/>
      <c r="K24" s="168"/>
      <c r="L24" s="168"/>
      <c r="M24" s="168"/>
      <c r="N24" s="168"/>
      <c r="O24" s="168"/>
      <c r="P24" s="23"/>
    </row>
    <row r="25" spans="2:16" s="22" customFormat="1" ht="20.100000000000001" customHeight="1" x14ac:dyDescent="0.25">
      <c r="B25" s="23"/>
      <c r="C25" s="168"/>
      <c r="D25" s="168"/>
      <c r="E25" s="168"/>
      <c r="F25" s="168"/>
      <c r="G25" s="168"/>
      <c r="H25" s="168"/>
      <c r="I25" s="168"/>
      <c r="J25" s="168"/>
      <c r="K25" s="168"/>
      <c r="L25" s="168"/>
      <c r="M25" s="168"/>
      <c r="N25" s="168"/>
      <c r="O25" s="168"/>
      <c r="P25" s="23"/>
    </row>
    <row r="26" spans="2:16" s="22" customFormat="1" x14ac:dyDescent="0.25">
      <c r="B26" s="23"/>
      <c r="J26" s="24"/>
      <c r="K26" s="24"/>
      <c r="L26" s="24"/>
      <c r="M26" s="24"/>
      <c r="N26" s="24"/>
      <c r="O26" s="24"/>
      <c r="P26" s="23"/>
    </row>
    <row r="27" spans="2:16" s="22" customFormat="1" ht="15.75" thickBot="1" x14ac:dyDescent="0.3">
      <c r="B27" s="23"/>
      <c r="C27" s="169" t="s">
        <v>131</v>
      </c>
      <c r="D27" s="169"/>
      <c r="E27" s="169"/>
      <c r="F27" s="169"/>
      <c r="G27" s="169"/>
      <c r="H27" s="169"/>
      <c r="I27" s="169"/>
      <c r="J27" s="169"/>
      <c r="K27" s="169"/>
      <c r="L27" s="169"/>
      <c r="M27" s="169"/>
      <c r="N27" s="24"/>
      <c r="O27" s="24"/>
      <c r="P27" s="23"/>
    </row>
    <row r="28" spans="2:16" s="22" customFormat="1" x14ac:dyDescent="0.25">
      <c r="B28" s="23"/>
      <c r="C28" s="170"/>
      <c r="D28" s="156" t="s">
        <v>312</v>
      </c>
      <c r="E28" s="157"/>
      <c r="F28" s="157"/>
      <c r="G28" s="157"/>
      <c r="H28" s="157"/>
      <c r="I28" s="157"/>
      <c r="J28" s="157"/>
      <c r="K28" s="157"/>
      <c r="L28" s="157"/>
      <c r="M28" s="157"/>
      <c r="N28" s="158"/>
      <c r="O28" s="155"/>
      <c r="P28" s="23"/>
    </row>
    <row r="29" spans="2:16" s="22" customFormat="1" ht="15.75" thickBot="1" x14ac:dyDescent="0.3">
      <c r="B29" s="23"/>
      <c r="C29" s="170"/>
      <c r="D29" s="159"/>
      <c r="E29" s="160"/>
      <c r="F29" s="160"/>
      <c r="G29" s="160"/>
      <c r="H29" s="160"/>
      <c r="I29" s="160"/>
      <c r="J29" s="160"/>
      <c r="K29" s="160"/>
      <c r="L29" s="160"/>
      <c r="M29" s="160"/>
      <c r="N29" s="161"/>
      <c r="O29" s="155"/>
      <c r="P29" s="23"/>
    </row>
    <row r="30" spans="2:16" s="22" customFormat="1" x14ac:dyDescent="0.25">
      <c r="B30" s="23"/>
      <c r="C30" s="24"/>
      <c r="D30" s="25"/>
      <c r="E30" s="25"/>
      <c r="F30" s="25"/>
      <c r="G30" s="25"/>
      <c r="H30" s="25"/>
      <c r="I30" s="25"/>
      <c r="J30" s="25"/>
      <c r="K30" s="25"/>
      <c r="L30" s="25"/>
      <c r="M30" s="25"/>
      <c r="N30" s="24"/>
      <c r="O30" s="24"/>
      <c r="P30" s="23"/>
    </row>
    <row r="31" spans="2:16" s="22" customFormat="1" ht="15.75" thickBot="1" x14ac:dyDescent="0.3">
      <c r="B31" s="23"/>
      <c r="C31" s="169" t="s">
        <v>132</v>
      </c>
      <c r="D31" s="169"/>
      <c r="E31" s="169"/>
      <c r="F31" s="169"/>
      <c r="G31" s="169"/>
      <c r="H31" s="169"/>
      <c r="I31" s="169"/>
      <c r="J31" s="169"/>
      <c r="K31" s="169"/>
      <c r="L31" s="169"/>
      <c r="M31" s="169"/>
      <c r="N31" s="24"/>
      <c r="O31" s="24"/>
      <c r="P31" s="23"/>
    </row>
    <row r="32" spans="2:16" s="22" customFormat="1" x14ac:dyDescent="0.25">
      <c r="B32" s="23"/>
      <c r="C32" s="170"/>
      <c r="D32" s="156" t="s">
        <v>313</v>
      </c>
      <c r="E32" s="157"/>
      <c r="F32" s="157"/>
      <c r="G32" s="157"/>
      <c r="H32" s="157"/>
      <c r="I32" s="157"/>
      <c r="J32" s="157"/>
      <c r="K32" s="157"/>
      <c r="L32" s="157"/>
      <c r="M32" s="157"/>
      <c r="N32" s="158"/>
      <c r="O32" s="155"/>
      <c r="P32" s="23"/>
    </row>
    <row r="33" spans="2:19" ht="15" customHeight="1" thickBot="1" x14ac:dyDescent="0.3">
      <c r="B33" s="21"/>
      <c r="C33" s="170"/>
      <c r="D33" s="159"/>
      <c r="E33" s="160"/>
      <c r="F33" s="160"/>
      <c r="G33" s="160"/>
      <c r="H33" s="160"/>
      <c r="I33" s="160"/>
      <c r="J33" s="160"/>
      <c r="K33" s="160"/>
      <c r="L33" s="160"/>
      <c r="M33" s="160"/>
      <c r="N33" s="161"/>
      <c r="O33" s="155"/>
      <c r="P33" s="21"/>
    </row>
    <row r="34" spans="2:19" ht="15" customHeight="1" x14ac:dyDescent="0.25">
      <c r="B34" s="21"/>
      <c r="C34" s="26"/>
      <c r="D34" s="25"/>
      <c r="E34" s="25"/>
      <c r="F34" s="25"/>
      <c r="G34" s="25"/>
      <c r="H34" s="25"/>
      <c r="I34" s="25"/>
      <c r="J34" s="25"/>
      <c r="K34" s="25"/>
      <c r="L34" s="25"/>
      <c r="M34" s="25"/>
      <c r="N34" s="20"/>
      <c r="O34" s="20"/>
      <c r="P34" s="21"/>
    </row>
    <row r="35" spans="2:19" ht="15" customHeight="1" thickBot="1" x14ac:dyDescent="0.3">
      <c r="B35" s="21"/>
      <c r="C35" s="133" t="s">
        <v>126</v>
      </c>
      <c r="D35" s="133"/>
      <c r="E35" s="133"/>
      <c r="F35" s="133"/>
      <c r="G35" s="133"/>
      <c r="H35" s="133"/>
      <c r="I35" s="133"/>
      <c r="J35" s="133"/>
      <c r="K35" s="133"/>
      <c r="L35" s="133"/>
      <c r="M35" s="133"/>
      <c r="N35" s="27" t="s">
        <v>0</v>
      </c>
      <c r="O35" s="28"/>
      <c r="P35" s="21"/>
    </row>
    <row r="36" spans="2:19" ht="30" customHeight="1" x14ac:dyDescent="0.25">
      <c r="B36" s="21"/>
      <c r="C36" s="29"/>
      <c r="D36" s="132" t="s">
        <v>122</v>
      </c>
      <c r="E36" s="132"/>
      <c r="F36" s="132"/>
      <c r="G36" s="132"/>
      <c r="H36" s="132"/>
      <c r="I36" s="132"/>
      <c r="J36" s="132"/>
      <c r="K36" s="132"/>
      <c r="L36" s="132"/>
      <c r="M36" s="132"/>
      <c r="N36" s="1">
        <v>5</v>
      </c>
      <c r="O36" s="28"/>
      <c r="P36" s="21"/>
    </row>
    <row r="37" spans="2:19" ht="30" customHeight="1" x14ac:dyDescent="0.25">
      <c r="B37" s="21"/>
      <c r="C37" s="29"/>
      <c r="D37" s="132" t="s">
        <v>123</v>
      </c>
      <c r="E37" s="132"/>
      <c r="F37" s="132"/>
      <c r="G37" s="132"/>
      <c r="H37" s="132"/>
      <c r="I37" s="132"/>
      <c r="J37" s="132"/>
      <c r="K37" s="132"/>
      <c r="L37" s="132"/>
      <c r="M37" s="132"/>
      <c r="N37" s="2">
        <v>5</v>
      </c>
      <c r="O37" s="28"/>
      <c r="P37" s="21"/>
      <c r="R37" s="27"/>
      <c r="S37" s="27"/>
    </row>
    <row r="38" spans="2:19" ht="30" customHeight="1" x14ac:dyDescent="0.25">
      <c r="B38" s="21"/>
      <c r="C38" s="29"/>
      <c r="D38" s="132" t="s">
        <v>124</v>
      </c>
      <c r="E38" s="132"/>
      <c r="F38" s="132"/>
      <c r="G38" s="132"/>
      <c r="H38" s="132"/>
      <c r="I38" s="132"/>
      <c r="J38" s="132"/>
      <c r="K38" s="132"/>
      <c r="L38" s="132"/>
      <c r="M38" s="132"/>
      <c r="N38" s="2">
        <v>4</v>
      </c>
      <c r="O38" s="28"/>
      <c r="P38" s="21"/>
      <c r="R38" s="27"/>
      <c r="S38" s="27"/>
    </row>
    <row r="39" spans="2:19" ht="30" customHeight="1" x14ac:dyDescent="0.25">
      <c r="B39" s="21"/>
      <c r="C39" s="29"/>
      <c r="D39" s="132" t="s">
        <v>125</v>
      </c>
      <c r="E39" s="132"/>
      <c r="F39" s="132"/>
      <c r="G39" s="132"/>
      <c r="H39" s="132"/>
      <c r="I39" s="132"/>
      <c r="J39" s="132"/>
      <c r="K39" s="132"/>
      <c r="L39" s="132"/>
      <c r="M39" s="132"/>
      <c r="N39" s="2">
        <v>5</v>
      </c>
      <c r="O39" s="28"/>
      <c r="P39" s="21"/>
    </row>
    <row r="40" spans="2:19" x14ac:dyDescent="0.25">
      <c r="B40" s="21"/>
      <c r="C40" s="29"/>
      <c r="D40" s="133" t="s">
        <v>273</v>
      </c>
      <c r="E40" s="133"/>
      <c r="F40" s="133"/>
      <c r="G40" s="133"/>
      <c r="H40" s="133"/>
      <c r="I40" s="133"/>
      <c r="J40" s="133"/>
      <c r="K40" s="133"/>
      <c r="L40" s="133"/>
      <c r="M40" s="133"/>
      <c r="N40" s="30">
        <f>AVERAGE(N36:N39)</f>
        <v>4.75</v>
      </c>
      <c r="O40" s="28" t="s">
        <v>2</v>
      </c>
      <c r="P40" s="21"/>
    </row>
    <row r="41" spans="2:19" x14ac:dyDescent="0.25">
      <c r="B41" s="21"/>
      <c r="C41" s="31"/>
      <c r="D41" s="31"/>
      <c r="E41" s="31"/>
      <c r="F41" s="31"/>
      <c r="G41" s="31"/>
      <c r="H41" s="31"/>
      <c r="I41" s="31"/>
      <c r="J41" s="31"/>
      <c r="K41" s="31"/>
      <c r="L41" s="31"/>
      <c r="M41" s="31"/>
      <c r="P41" s="21"/>
    </row>
    <row r="42" spans="2:19" ht="15" customHeight="1" x14ac:dyDescent="0.25">
      <c r="B42" s="21"/>
      <c r="C42" s="31"/>
      <c r="P42" s="21"/>
    </row>
    <row r="43" spans="2:19" ht="15.75" thickBot="1" x14ac:dyDescent="0.3">
      <c r="B43" s="21"/>
      <c r="C43" s="133" t="s">
        <v>127</v>
      </c>
      <c r="D43" s="133"/>
      <c r="E43" s="133"/>
      <c r="F43" s="133"/>
      <c r="G43" s="133"/>
      <c r="H43" s="133"/>
      <c r="I43" s="133"/>
      <c r="J43" s="133"/>
      <c r="K43" s="133"/>
      <c r="L43" s="133"/>
      <c r="M43" s="133"/>
      <c r="N43" s="27" t="s">
        <v>0</v>
      </c>
      <c r="P43" s="21"/>
    </row>
    <row r="44" spans="2:19" ht="30" customHeight="1" x14ac:dyDescent="0.25">
      <c r="B44" s="21"/>
      <c r="C44" s="29"/>
      <c r="D44" s="132" t="s">
        <v>129</v>
      </c>
      <c r="E44" s="132"/>
      <c r="F44" s="132"/>
      <c r="G44" s="132"/>
      <c r="H44" s="132"/>
      <c r="I44" s="132"/>
      <c r="J44" s="132"/>
      <c r="K44" s="132"/>
      <c r="L44" s="132"/>
      <c r="M44" s="132"/>
      <c r="N44" s="1">
        <v>5</v>
      </c>
      <c r="P44" s="21"/>
    </row>
    <row r="45" spans="2:19" ht="30" customHeight="1" x14ac:dyDescent="0.25">
      <c r="B45" s="21"/>
      <c r="C45" s="29"/>
      <c r="D45" s="132" t="s">
        <v>4</v>
      </c>
      <c r="E45" s="132"/>
      <c r="F45" s="132"/>
      <c r="G45" s="132"/>
      <c r="H45" s="132"/>
      <c r="I45" s="132"/>
      <c r="J45" s="132"/>
      <c r="K45" s="132"/>
      <c r="L45" s="132"/>
      <c r="M45" s="132"/>
      <c r="N45" s="2">
        <v>5</v>
      </c>
      <c r="P45" s="21"/>
    </row>
    <row r="46" spans="2:19" ht="30" customHeight="1" x14ac:dyDescent="0.25">
      <c r="B46" s="21"/>
      <c r="C46" s="29"/>
      <c r="D46" s="132" t="s">
        <v>130</v>
      </c>
      <c r="E46" s="132"/>
      <c r="F46" s="132"/>
      <c r="G46" s="132"/>
      <c r="H46" s="132"/>
      <c r="I46" s="132"/>
      <c r="J46" s="132"/>
      <c r="K46" s="132"/>
      <c r="L46" s="132"/>
      <c r="M46" s="132"/>
      <c r="N46" s="2">
        <v>5</v>
      </c>
      <c r="P46" s="21"/>
    </row>
    <row r="47" spans="2:19" ht="30" customHeight="1" x14ac:dyDescent="0.25">
      <c r="B47" s="21"/>
      <c r="C47" s="29"/>
      <c r="D47" s="132" t="s">
        <v>128</v>
      </c>
      <c r="E47" s="132"/>
      <c r="F47" s="132"/>
      <c r="G47" s="132"/>
      <c r="H47" s="132"/>
      <c r="I47" s="132"/>
      <c r="J47" s="132"/>
      <c r="K47" s="132"/>
      <c r="L47" s="132"/>
      <c r="M47" s="132"/>
      <c r="N47" s="2">
        <v>4</v>
      </c>
      <c r="P47" s="21"/>
    </row>
    <row r="48" spans="2:19" ht="15" customHeight="1" x14ac:dyDescent="0.25">
      <c r="B48" s="21"/>
      <c r="C48" s="29"/>
      <c r="D48" s="133" t="s">
        <v>274</v>
      </c>
      <c r="E48" s="133"/>
      <c r="F48" s="133"/>
      <c r="G48" s="133"/>
      <c r="H48" s="133"/>
      <c r="I48" s="133"/>
      <c r="J48" s="133"/>
      <c r="K48" s="133"/>
      <c r="L48" s="133"/>
      <c r="M48" s="133"/>
      <c r="N48" s="33">
        <f>AVERAGE(N44:N47)</f>
        <v>4.75</v>
      </c>
      <c r="O48" s="15" t="s">
        <v>3</v>
      </c>
      <c r="P48" s="21"/>
    </row>
    <row r="49" spans="2:16" x14ac:dyDescent="0.25">
      <c r="B49" s="21"/>
      <c r="P49" s="21"/>
    </row>
    <row r="50" spans="2:16" x14ac:dyDescent="0.25">
      <c r="B50" s="21"/>
      <c r="C50" s="125" t="s">
        <v>121</v>
      </c>
      <c r="D50" s="125"/>
      <c r="E50" s="125"/>
      <c r="F50" s="34" t="str">
        <f>IF(AND(N48&lt;3,N40&lt;3),"A",IF(AND(N48&lt;3,N40&gt;3),"B",IF(AND(N48&gt;3,N40&lt;3),"C",IF(AND(N48&gt;3,N40&gt;3),"D",IF(AND(N48&lt;3,N40=3),"A/B",IF(AND(N48&gt;3,N40=3),"C/D",IF(AND(N48=3,N40&lt;3),"A/C",IF(AND(N48=3,N40&gt;3),"B/D",IF(AND(N48=3,N40=3),"A/B/C/D","ERROR")))))))))</f>
        <v>D</v>
      </c>
      <c r="G50" s="35"/>
      <c r="H50" s="35"/>
      <c r="I50" s="35"/>
      <c r="J50" s="35"/>
      <c r="K50" s="35"/>
      <c r="L50" s="35"/>
      <c r="M50" s="35"/>
      <c r="P50" s="21"/>
    </row>
    <row r="51" spans="2:16" x14ac:dyDescent="0.25">
      <c r="B51" s="21"/>
      <c r="C51" s="35"/>
      <c r="D51" s="36"/>
      <c r="E51" s="36"/>
      <c r="F51" s="36"/>
      <c r="G51" s="36"/>
      <c r="H51" s="36"/>
      <c r="I51" s="36"/>
      <c r="J51" s="36"/>
      <c r="K51" s="36"/>
      <c r="L51" s="36"/>
      <c r="M51" s="36"/>
      <c r="N51" s="37"/>
      <c r="O51" s="28"/>
      <c r="P51" s="21"/>
    </row>
    <row r="52" spans="2:16" x14ac:dyDescent="0.25">
      <c r="B52" s="21"/>
      <c r="C52" s="35"/>
      <c r="D52" s="35"/>
      <c r="E52" s="35"/>
      <c r="F52" s="38"/>
      <c r="G52" s="36"/>
      <c r="H52" s="36"/>
      <c r="I52" s="36"/>
      <c r="J52" s="36"/>
      <c r="K52" s="36"/>
      <c r="L52" s="36"/>
      <c r="M52" s="36"/>
      <c r="N52" s="37"/>
      <c r="O52" s="28"/>
      <c r="P52" s="21"/>
    </row>
    <row r="53" spans="2:16" ht="15" customHeight="1" x14ac:dyDescent="0.25">
      <c r="B53" s="21"/>
      <c r="C53" s="35"/>
      <c r="E53" s="32"/>
      <c r="F53" s="32"/>
      <c r="G53" s="32"/>
      <c r="H53" s="32"/>
      <c r="I53" s="32"/>
      <c r="J53" s="32"/>
      <c r="K53" s="32"/>
      <c r="L53" s="32"/>
      <c r="M53" s="32"/>
      <c r="N53" s="32"/>
      <c r="O53" s="32"/>
      <c r="P53" s="21"/>
    </row>
    <row r="54" spans="2:16" x14ac:dyDescent="0.25">
      <c r="B54" s="21"/>
      <c r="C54" s="32"/>
      <c r="E54" s="32"/>
      <c r="F54" s="32"/>
      <c r="G54" s="32"/>
      <c r="H54" s="32"/>
      <c r="I54" s="32"/>
      <c r="J54" s="32"/>
      <c r="K54" s="32"/>
      <c r="L54" s="32"/>
      <c r="M54" s="32"/>
      <c r="N54" s="32"/>
      <c r="O54" s="32"/>
      <c r="P54" s="21"/>
    </row>
    <row r="55" spans="2:16" ht="21" customHeight="1" x14ac:dyDescent="0.25">
      <c r="B55" s="21"/>
      <c r="C55" s="119" t="s">
        <v>307</v>
      </c>
      <c r="D55" s="119"/>
      <c r="E55" s="119"/>
      <c r="F55" s="119"/>
      <c r="G55" s="119"/>
      <c r="H55" s="119"/>
      <c r="I55" s="119"/>
      <c r="J55" s="119"/>
      <c r="K55" s="119"/>
      <c r="L55" s="119"/>
      <c r="M55" s="119"/>
      <c r="N55" s="119"/>
      <c r="O55" s="119"/>
      <c r="P55" s="21"/>
    </row>
    <row r="56" spans="2:16" ht="21" customHeight="1" x14ac:dyDescent="0.25">
      <c r="B56" s="21"/>
      <c r="C56" s="119"/>
      <c r="D56" s="119"/>
      <c r="E56" s="119"/>
      <c r="F56" s="119"/>
      <c r="G56" s="119"/>
      <c r="H56" s="119"/>
      <c r="I56" s="119"/>
      <c r="J56" s="119"/>
      <c r="K56" s="119"/>
      <c r="L56" s="119"/>
      <c r="M56" s="119"/>
      <c r="N56" s="119"/>
      <c r="O56" s="119"/>
      <c r="P56" s="21"/>
    </row>
    <row r="57" spans="2:16" ht="25.35" customHeight="1" x14ac:dyDescent="0.25">
      <c r="B57" s="21"/>
      <c r="C57" s="129"/>
      <c r="D57" s="129"/>
      <c r="E57" s="129"/>
      <c r="F57" s="129"/>
      <c r="G57" s="129"/>
      <c r="H57" s="129"/>
      <c r="I57" s="129"/>
      <c r="J57" s="129"/>
      <c r="K57" s="129"/>
      <c r="L57" s="129"/>
      <c r="M57" s="129"/>
      <c r="N57" s="129"/>
      <c r="O57" s="129"/>
      <c r="P57" s="20"/>
    </row>
    <row r="58" spans="2:16" ht="30" customHeight="1" x14ac:dyDescent="0.25">
      <c r="B58" s="21"/>
      <c r="C58" s="122" t="s">
        <v>277</v>
      </c>
      <c r="D58" s="122"/>
      <c r="E58" s="122"/>
      <c r="F58" s="122"/>
      <c r="G58" s="122"/>
      <c r="H58" s="122"/>
      <c r="I58" s="122"/>
      <c r="J58" s="122"/>
      <c r="K58" s="122"/>
      <c r="L58" s="122"/>
      <c r="M58" s="122"/>
      <c r="P58" s="20"/>
    </row>
    <row r="59" spans="2:16" x14ac:dyDescent="0.25">
      <c r="B59" s="21"/>
      <c r="C59" s="32"/>
      <c r="E59" s="32"/>
      <c r="F59" s="32"/>
      <c r="G59" s="32"/>
      <c r="H59" s="32"/>
      <c r="I59" s="32"/>
      <c r="J59" s="32"/>
      <c r="K59" s="32"/>
      <c r="L59" s="32"/>
      <c r="M59" s="32"/>
      <c r="P59" s="20"/>
    </row>
    <row r="60" spans="2:16" x14ac:dyDescent="0.25">
      <c r="B60" s="21"/>
      <c r="C60" s="32"/>
      <c r="E60" s="32"/>
      <c r="F60" s="32"/>
      <c r="G60" s="32"/>
      <c r="H60" s="32"/>
      <c r="I60" s="32"/>
      <c r="J60" s="32"/>
      <c r="K60" s="32"/>
      <c r="L60" s="32"/>
      <c r="M60" s="32"/>
      <c r="P60" s="20"/>
    </row>
    <row r="61" spans="2:16" ht="15.75" thickBot="1" x14ac:dyDescent="0.3">
      <c r="B61" s="21"/>
      <c r="C61" s="135" t="s">
        <v>278</v>
      </c>
      <c r="D61" s="138"/>
      <c r="E61" s="138"/>
      <c r="F61" s="138"/>
      <c r="G61" s="138"/>
      <c r="H61" s="138"/>
      <c r="I61" s="138"/>
      <c r="J61" s="138"/>
      <c r="K61" s="138"/>
      <c r="L61" s="138"/>
      <c r="M61" s="138"/>
      <c r="N61" s="27" t="s">
        <v>0</v>
      </c>
      <c r="O61" s="28"/>
      <c r="P61" s="20"/>
    </row>
    <row r="62" spans="2:16" ht="30" customHeight="1" x14ac:dyDescent="0.25">
      <c r="B62" s="21"/>
      <c r="C62" s="17"/>
      <c r="D62" s="132" t="s">
        <v>5</v>
      </c>
      <c r="E62" s="132"/>
      <c r="F62" s="132"/>
      <c r="G62" s="132"/>
      <c r="H62" s="132"/>
      <c r="I62" s="132"/>
      <c r="J62" s="132"/>
      <c r="K62" s="132"/>
      <c r="L62" s="132"/>
      <c r="M62" s="132"/>
      <c r="N62" s="1">
        <v>5</v>
      </c>
      <c r="O62" s="28"/>
    </row>
    <row r="63" spans="2:16" ht="30" customHeight="1" x14ac:dyDescent="0.25">
      <c r="B63" s="21"/>
      <c r="C63" s="17"/>
      <c r="D63" s="132" t="s">
        <v>6</v>
      </c>
      <c r="E63" s="132"/>
      <c r="F63" s="132"/>
      <c r="G63" s="132"/>
      <c r="H63" s="132"/>
      <c r="I63" s="132"/>
      <c r="J63" s="132"/>
      <c r="K63" s="132"/>
      <c r="L63" s="132"/>
      <c r="M63" s="132"/>
      <c r="N63" s="2">
        <v>5</v>
      </c>
      <c r="O63" s="28"/>
    </row>
    <row r="64" spans="2:16" ht="30" customHeight="1" x14ac:dyDescent="0.25">
      <c r="B64" s="21"/>
      <c r="C64" s="17"/>
      <c r="D64" s="132" t="s">
        <v>7</v>
      </c>
      <c r="E64" s="132"/>
      <c r="F64" s="132"/>
      <c r="G64" s="132"/>
      <c r="H64" s="132"/>
      <c r="I64" s="132"/>
      <c r="J64" s="132"/>
      <c r="K64" s="132"/>
      <c r="L64" s="132"/>
      <c r="M64" s="132"/>
      <c r="N64" s="2">
        <v>5</v>
      </c>
      <c r="O64" s="28"/>
    </row>
    <row r="65" spans="2:15" ht="30" customHeight="1" x14ac:dyDescent="0.25">
      <c r="B65" s="21"/>
      <c r="C65" s="17"/>
      <c r="D65" s="132" t="s">
        <v>8</v>
      </c>
      <c r="E65" s="132"/>
      <c r="F65" s="132"/>
      <c r="G65" s="132"/>
      <c r="H65" s="132"/>
      <c r="I65" s="132"/>
      <c r="J65" s="132"/>
      <c r="K65" s="132"/>
      <c r="L65" s="132"/>
      <c r="M65" s="132"/>
      <c r="N65" s="2">
        <v>3</v>
      </c>
      <c r="O65" s="28"/>
    </row>
    <row r="66" spans="2:15" ht="30" customHeight="1" thickBot="1" x14ac:dyDescent="0.3">
      <c r="B66" s="21"/>
      <c r="C66" s="17"/>
      <c r="D66" s="132" t="s">
        <v>9</v>
      </c>
      <c r="E66" s="132"/>
      <c r="F66" s="132"/>
      <c r="G66" s="132"/>
      <c r="H66" s="132"/>
      <c r="I66" s="132"/>
      <c r="J66" s="132"/>
      <c r="K66" s="132"/>
      <c r="L66" s="132"/>
      <c r="M66" s="132"/>
      <c r="N66" s="3">
        <v>4</v>
      </c>
      <c r="O66" s="28"/>
    </row>
    <row r="67" spans="2:15" x14ac:dyDescent="0.25">
      <c r="B67" s="21"/>
      <c r="C67" s="17"/>
      <c r="D67" s="133" t="s">
        <v>280</v>
      </c>
      <c r="E67" s="133"/>
      <c r="F67" s="133"/>
      <c r="G67" s="133"/>
      <c r="H67" s="133"/>
      <c r="I67" s="133"/>
      <c r="J67" s="133"/>
      <c r="K67" s="133"/>
      <c r="L67" s="133"/>
      <c r="M67" s="133"/>
      <c r="N67" s="30">
        <f>AVERAGE(N62:N66)</f>
        <v>4.4000000000000004</v>
      </c>
      <c r="O67" s="15" t="s">
        <v>3</v>
      </c>
    </row>
    <row r="68" spans="2:15" x14ac:dyDescent="0.25">
      <c r="B68" s="21"/>
    </row>
    <row r="69" spans="2:15" x14ac:dyDescent="0.25">
      <c r="B69" s="21"/>
    </row>
    <row r="70" spans="2:15" ht="15.75" thickBot="1" x14ac:dyDescent="0.3">
      <c r="B70" s="21"/>
      <c r="C70" s="135" t="s">
        <v>279</v>
      </c>
      <c r="D70" s="135"/>
      <c r="E70" s="135"/>
      <c r="F70" s="135"/>
      <c r="G70" s="135"/>
      <c r="H70" s="135"/>
      <c r="I70" s="135"/>
      <c r="J70" s="135"/>
      <c r="K70" s="135"/>
      <c r="L70" s="135"/>
      <c r="M70" s="135"/>
      <c r="N70" s="27" t="s">
        <v>0</v>
      </c>
    </row>
    <row r="71" spans="2:15" ht="30" customHeight="1" x14ac:dyDescent="0.25">
      <c r="B71" s="21"/>
      <c r="C71" s="17"/>
      <c r="D71" s="132" t="s">
        <v>10</v>
      </c>
      <c r="E71" s="132"/>
      <c r="F71" s="132"/>
      <c r="G71" s="132"/>
      <c r="H71" s="132"/>
      <c r="I71" s="132"/>
      <c r="J71" s="132"/>
      <c r="K71" s="132"/>
      <c r="L71" s="132"/>
      <c r="M71" s="132"/>
      <c r="N71" s="1">
        <v>5</v>
      </c>
    </row>
    <row r="72" spans="2:15" ht="30" customHeight="1" x14ac:dyDescent="0.25">
      <c r="B72" s="21"/>
      <c r="C72" s="17"/>
      <c r="D72" s="132" t="s">
        <v>11</v>
      </c>
      <c r="E72" s="132"/>
      <c r="F72" s="132"/>
      <c r="G72" s="132"/>
      <c r="H72" s="132"/>
      <c r="I72" s="132"/>
      <c r="J72" s="132"/>
      <c r="K72" s="132"/>
      <c r="L72" s="132"/>
      <c r="M72" s="132"/>
      <c r="N72" s="2">
        <v>4</v>
      </c>
    </row>
    <row r="73" spans="2:15" ht="30" customHeight="1" x14ac:dyDescent="0.25">
      <c r="B73" s="21"/>
      <c r="C73" s="17"/>
      <c r="D73" s="132" t="s">
        <v>12</v>
      </c>
      <c r="E73" s="132"/>
      <c r="F73" s="132"/>
      <c r="G73" s="132"/>
      <c r="H73" s="132"/>
      <c r="I73" s="132"/>
      <c r="J73" s="132"/>
      <c r="K73" s="132"/>
      <c r="L73" s="132"/>
      <c r="M73" s="132"/>
      <c r="N73" s="2">
        <v>4</v>
      </c>
    </row>
    <row r="74" spans="2:15" ht="30" customHeight="1" x14ac:dyDescent="0.25">
      <c r="B74" s="21"/>
      <c r="C74" s="17"/>
      <c r="D74" s="132" t="s">
        <v>13</v>
      </c>
      <c r="E74" s="132"/>
      <c r="F74" s="132"/>
      <c r="G74" s="132"/>
      <c r="H74" s="132"/>
      <c r="I74" s="132"/>
      <c r="J74" s="132"/>
      <c r="K74" s="132"/>
      <c r="L74" s="132"/>
      <c r="M74" s="132"/>
      <c r="N74" s="2">
        <v>3</v>
      </c>
    </row>
    <row r="75" spans="2:15" ht="30" customHeight="1" thickBot="1" x14ac:dyDescent="0.3">
      <c r="B75" s="21"/>
      <c r="C75" s="17"/>
      <c r="D75" s="132" t="s">
        <v>14</v>
      </c>
      <c r="E75" s="132"/>
      <c r="F75" s="132"/>
      <c r="G75" s="132"/>
      <c r="H75" s="132"/>
      <c r="I75" s="132"/>
      <c r="J75" s="132"/>
      <c r="K75" s="132"/>
      <c r="L75" s="132"/>
      <c r="M75" s="132"/>
      <c r="N75" s="3">
        <v>4</v>
      </c>
    </row>
    <row r="76" spans="2:15" ht="15" customHeight="1" x14ac:dyDescent="0.25">
      <c r="B76" s="21"/>
      <c r="C76" s="17"/>
      <c r="D76" s="133" t="s">
        <v>281</v>
      </c>
      <c r="E76" s="133"/>
      <c r="F76" s="133"/>
      <c r="G76" s="133"/>
      <c r="H76" s="133"/>
      <c r="I76" s="133"/>
      <c r="J76" s="133"/>
      <c r="K76" s="133"/>
      <c r="L76" s="133"/>
      <c r="M76" s="133"/>
      <c r="N76" s="33">
        <f>AVERAGE(N71:N75)</f>
        <v>4</v>
      </c>
      <c r="O76" s="15" t="s">
        <v>2</v>
      </c>
    </row>
    <row r="77" spans="2:15" s="20" customFormat="1" ht="15" customHeight="1" x14ac:dyDescent="0.25">
      <c r="B77" s="21"/>
      <c r="D77" s="39"/>
      <c r="E77" s="39"/>
      <c r="F77" s="39"/>
      <c r="G77" s="39"/>
      <c r="H77" s="39"/>
      <c r="I77" s="39"/>
      <c r="J77" s="39"/>
      <c r="K77" s="39"/>
      <c r="L77" s="39"/>
      <c r="M77" s="39"/>
      <c r="N77" s="40"/>
    </row>
    <row r="78" spans="2:15" s="20" customFormat="1" ht="15" customHeight="1" x14ac:dyDescent="0.25">
      <c r="B78" s="21"/>
      <c r="D78" s="39"/>
      <c r="E78" s="39"/>
      <c r="F78" s="39"/>
      <c r="G78" s="39"/>
      <c r="H78" s="39"/>
      <c r="I78" s="39"/>
      <c r="J78" s="39"/>
      <c r="K78" s="39"/>
      <c r="L78" s="39"/>
      <c r="M78" s="39"/>
      <c r="N78" s="40"/>
    </row>
    <row r="79" spans="2:15" x14ac:dyDescent="0.25">
      <c r="B79" s="21"/>
      <c r="C79" s="125" t="s">
        <v>121</v>
      </c>
      <c r="D79" s="125"/>
      <c r="E79" s="125"/>
      <c r="F79" s="34" t="str">
        <f>IF(AND(N67&lt;3,N76&lt;3),"Reactor",IF(AND(N67&lt;3,N76&gt;3),"Defender",IF(AND(N67&gt;3,N76&lt;3),"Prospector",IF(AND(N67&gt;3,N76&gt;3,N67&gt;N76),"Analyzer with innovation",IF(AND(N67&gt;3,N76&gt;3,N76&gt;N67),"Analyzer without innovation",IF(AND(N67&lt;3,N76=3),"Reacter/Defender",IF(AND(N67&gt;3,N76=3),"Prospector/Analyzer with innovation",IF(AND(N67=3,N76&lt;3),"Reactor/Prospector",IF(AND(N67=3,N76&gt;3),"Defender/Analyzer without innovation",IF(AND(N67=3,N76=3),"Reactor/Defender/Prospector/Analyzer",IF(AND(N67&gt;3,N76&gt;3,N67=N76),"Analyzer with/without innovation","ERROR")))))))))))</f>
        <v>Analyzer with innovation</v>
      </c>
      <c r="G79" s="32"/>
      <c r="H79" s="32"/>
      <c r="I79" s="32"/>
      <c r="J79" s="32"/>
      <c r="K79" s="32"/>
      <c r="L79" s="32"/>
      <c r="M79" s="32"/>
      <c r="N79" s="40"/>
    </row>
    <row r="80" spans="2:15" ht="15" customHeight="1" x14ac:dyDescent="0.25">
      <c r="B80" s="21"/>
      <c r="D80" s="41"/>
      <c r="E80" s="41"/>
      <c r="F80" s="41"/>
      <c r="G80" s="41"/>
      <c r="H80" s="41"/>
      <c r="I80" s="41"/>
      <c r="J80" s="41"/>
      <c r="K80" s="41"/>
      <c r="L80" s="41"/>
      <c r="M80" s="41"/>
      <c r="N80" s="40"/>
    </row>
    <row r="81" spans="2:15" ht="15" customHeight="1" x14ac:dyDescent="0.25">
      <c r="B81" s="21"/>
      <c r="G81" s="41"/>
      <c r="H81" s="41"/>
      <c r="I81" s="41"/>
      <c r="J81" s="41"/>
      <c r="K81" s="41"/>
      <c r="L81" s="41"/>
      <c r="M81" s="41"/>
      <c r="N81" s="40"/>
    </row>
    <row r="82" spans="2:15" ht="15" customHeight="1" x14ac:dyDescent="0.25">
      <c r="B82" s="21"/>
    </row>
    <row r="83" spans="2:15" ht="15" customHeight="1" x14ac:dyDescent="0.25">
      <c r="B83" s="21"/>
    </row>
    <row r="84" spans="2:15" ht="21" customHeight="1" x14ac:dyDescent="0.25">
      <c r="B84" s="21"/>
      <c r="C84" s="119" t="s">
        <v>216</v>
      </c>
      <c r="D84" s="119"/>
      <c r="E84" s="119"/>
      <c r="F84" s="119"/>
      <c r="G84" s="119"/>
      <c r="H84" s="119"/>
      <c r="I84" s="119"/>
      <c r="J84" s="119"/>
      <c r="K84" s="119"/>
      <c r="L84" s="119"/>
      <c r="M84" s="119"/>
      <c r="N84" s="119"/>
      <c r="O84" s="119"/>
    </row>
    <row r="85" spans="2:15" ht="21" customHeight="1" x14ac:dyDescent="0.25">
      <c r="B85" s="21"/>
      <c r="C85" s="119"/>
      <c r="D85" s="119"/>
      <c r="E85" s="119"/>
      <c r="F85" s="119"/>
      <c r="G85" s="119"/>
      <c r="H85" s="119"/>
      <c r="I85" s="119"/>
      <c r="J85" s="119"/>
      <c r="K85" s="119"/>
      <c r="L85" s="119"/>
      <c r="M85" s="119"/>
      <c r="N85" s="119"/>
      <c r="O85" s="119"/>
    </row>
    <row r="86" spans="2:15" ht="25.35" customHeight="1" x14ac:dyDescent="0.25">
      <c r="B86" s="21"/>
      <c r="C86" s="129"/>
      <c r="D86" s="129"/>
      <c r="E86" s="129"/>
      <c r="F86" s="129"/>
      <c r="G86" s="129"/>
      <c r="H86" s="129"/>
      <c r="I86" s="129"/>
      <c r="J86" s="129"/>
      <c r="K86" s="129"/>
      <c r="L86" s="129"/>
      <c r="M86" s="129"/>
      <c r="N86" s="129"/>
      <c r="O86" s="129"/>
    </row>
    <row r="87" spans="2:15" x14ac:dyDescent="0.25">
      <c r="B87" s="21"/>
      <c r="C87" s="32"/>
      <c r="E87" s="32"/>
      <c r="F87" s="32"/>
      <c r="G87" s="32"/>
      <c r="H87" s="32"/>
      <c r="I87" s="32"/>
      <c r="J87" s="32"/>
      <c r="K87" s="32"/>
      <c r="L87" s="32"/>
      <c r="M87" s="32"/>
    </row>
    <row r="88" spans="2:15" x14ac:dyDescent="0.25">
      <c r="B88" s="21"/>
      <c r="C88" s="132" t="s">
        <v>168</v>
      </c>
      <c r="D88" s="132"/>
      <c r="E88" s="132"/>
      <c r="F88" s="132"/>
      <c r="G88" s="132"/>
      <c r="H88" s="132"/>
      <c r="I88" s="132"/>
      <c r="J88" s="132"/>
      <c r="K88" s="132"/>
      <c r="L88" s="132"/>
      <c r="M88" s="132"/>
    </row>
    <row r="89" spans="2:15" x14ac:dyDescent="0.25">
      <c r="B89" s="21"/>
      <c r="C89" s="132"/>
      <c r="D89" s="132"/>
      <c r="E89" s="132"/>
      <c r="F89" s="132"/>
      <c r="G89" s="132"/>
      <c r="H89" s="132"/>
      <c r="I89" s="132"/>
      <c r="J89" s="132"/>
      <c r="K89" s="132"/>
      <c r="L89" s="132"/>
      <c r="M89" s="132"/>
    </row>
    <row r="90" spans="2:15" x14ac:dyDescent="0.25">
      <c r="B90" s="21"/>
      <c r="C90" s="132"/>
      <c r="D90" s="132"/>
      <c r="E90" s="132"/>
      <c r="F90" s="132"/>
      <c r="G90" s="132"/>
      <c r="H90" s="132"/>
      <c r="I90" s="132"/>
      <c r="J90" s="132"/>
      <c r="K90" s="132"/>
      <c r="L90" s="132"/>
      <c r="M90" s="132"/>
    </row>
    <row r="91" spans="2:15" x14ac:dyDescent="0.25">
      <c r="B91" s="21"/>
      <c r="C91" s="132"/>
      <c r="D91" s="132"/>
      <c r="E91" s="132"/>
      <c r="F91" s="132"/>
      <c r="G91" s="132"/>
      <c r="H91" s="132"/>
      <c r="I91" s="132"/>
      <c r="J91" s="132"/>
      <c r="K91" s="132"/>
      <c r="L91" s="132"/>
      <c r="M91" s="132"/>
    </row>
    <row r="92" spans="2:15" x14ac:dyDescent="0.25">
      <c r="B92" s="21"/>
      <c r="C92" s="132"/>
      <c r="D92" s="132"/>
      <c r="E92" s="132"/>
      <c r="F92" s="132"/>
      <c r="G92" s="132"/>
      <c r="H92" s="132"/>
      <c r="I92" s="132"/>
      <c r="J92" s="132"/>
      <c r="K92" s="132"/>
      <c r="L92" s="132"/>
      <c r="M92" s="132"/>
    </row>
    <row r="93" spans="2:15" x14ac:dyDescent="0.25">
      <c r="B93" s="21"/>
      <c r="C93" s="132"/>
      <c r="D93" s="132"/>
      <c r="E93" s="132"/>
      <c r="F93" s="132"/>
      <c r="G93" s="132"/>
      <c r="H93" s="132"/>
      <c r="I93" s="132"/>
      <c r="J93" s="132"/>
      <c r="K93" s="132"/>
      <c r="L93" s="132"/>
      <c r="M93" s="132"/>
    </row>
    <row r="94" spans="2:15" x14ac:dyDescent="0.25">
      <c r="B94" s="21"/>
      <c r="C94" s="132"/>
      <c r="D94" s="132"/>
      <c r="E94" s="132"/>
      <c r="F94" s="132"/>
      <c r="G94" s="132"/>
      <c r="H94" s="132"/>
      <c r="I94" s="132"/>
      <c r="J94" s="132"/>
      <c r="K94" s="132"/>
      <c r="L94" s="132"/>
      <c r="M94" s="132"/>
    </row>
    <row r="95" spans="2:15" x14ac:dyDescent="0.25">
      <c r="B95" s="21"/>
      <c r="C95" s="132"/>
      <c r="D95" s="132"/>
      <c r="E95" s="132"/>
      <c r="F95" s="132"/>
      <c r="G95" s="132"/>
      <c r="H95" s="132"/>
      <c r="I95" s="132"/>
      <c r="J95" s="132"/>
      <c r="K95" s="132"/>
      <c r="L95" s="132"/>
      <c r="M95" s="132"/>
    </row>
    <row r="96" spans="2:15" x14ac:dyDescent="0.25">
      <c r="B96" s="21"/>
      <c r="C96" s="42"/>
      <c r="D96" s="42"/>
      <c r="E96" s="42"/>
      <c r="F96" s="42"/>
      <c r="G96" s="42"/>
      <c r="H96" s="42"/>
      <c r="I96" s="42"/>
      <c r="J96" s="42"/>
      <c r="K96" s="42"/>
      <c r="L96" s="42"/>
      <c r="M96" s="42"/>
    </row>
    <row r="97" spans="2:15" x14ac:dyDescent="0.25">
      <c r="B97" s="21"/>
      <c r="C97" s="42"/>
      <c r="D97" s="121" t="s">
        <v>15</v>
      </c>
      <c r="E97" s="121"/>
      <c r="F97" s="121"/>
      <c r="G97" s="121"/>
      <c r="H97" s="121"/>
      <c r="I97" s="121"/>
      <c r="J97" s="121"/>
      <c r="K97" s="121"/>
      <c r="L97" s="121"/>
      <c r="M97" s="121"/>
    </row>
    <row r="98" spans="2:15" ht="15.75" thickBot="1" x14ac:dyDescent="0.3">
      <c r="B98" s="21"/>
      <c r="C98" s="42"/>
      <c r="D98" s="121"/>
      <c r="E98" s="121"/>
      <c r="F98" s="121"/>
      <c r="G98" s="121"/>
      <c r="H98" s="121"/>
      <c r="I98" s="121"/>
      <c r="J98" s="121"/>
      <c r="K98" s="121"/>
      <c r="L98" s="121"/>
      <c r="M98" s="121"/>
    </row>
    <row r="99" spans="2:15" ht="15" customHeight="1" x14ac:dyDescent="0.25">
      <c r="C99" s="43" t="s">
        <v>16</v>
      </c>
      <c r="D99" s="149" t="s">
        <v>314</v>
      </c>
      <c r="E99" s="150"/>
      <c r="F99" s="150"/>
      <c r="G99" s="150"/>
      <c r="H99" s="150"/>
      <c r="I99" s="150"/>
      <c r="J99" s="150"/>
      <c r="K99" s="150"/>
      <c r="L99" s="150"/>
      <c r="M99" s="150"/>
      <c r="N99" s="151"/>
      <c r="O99" s="44">
        <f t="shared" ref="O99:O111" si="0">IF(D99&gt;0,1,0)</f>
        <v>1</v>
      </c>
    </row>
    <row r="100" spans="2:15" ht="15" customHeight="1" x14ac:dyDescent="0.25">
      <c r="C100" s="43" t="s">
        <v>17</v>
      </c>
      <c r="D100" s="165" t="s">
        <v>315</v>
      </c>
      <c r="E100" s="166"/>
      <c r="F100" s="166"/>
      <c r="G100" s="166"/>
      <c r="H100" s="166"/>
      <c r="I100" s="166"/>
      <c r="J100" s="166"/>
      <c r="K100" s="166"/>
      <c r="L100" s="166"/>
      <c r="M100" s="166"/>
      <c r="N100" s="167"/>
      <c r="O100" s="44">
        <f t="shared" si="0"/>
        <v>1</v>
      </c>
    </row>
    <row r="101" spans="2:15" ht="15" customHeight="1" x14ac:dyDescent="0.25">
      <c r="C101" s="43" t="s">
        <v>18</v>
      </c>
      <c r="D101" s="165" t="s">
        <v>316</v>
      </c>
      <c r="E101" s="166"/>
      <c r="F101" s="166"/>
      <c r="G101" s="166"/>
      <c r="H101" s="166"/>
      <c r="I101" s="166"/>
      <c r="J101" s="166"/>
      <c r="K101" s="166"/>
      <c r="L101" s="166"/>
      <c r="M101" s="166"/>
      <c r="N101" s="167"/>
      <c r="O101" s="44">
        <f t="shared" si="0"/>
        <v>1</v>
      </c>
    </row>
    <row r="102" spans="2:15" ht="15" customHeight="1" x14ac:dyDescent="0.25">
      <c r="C102" s="43" t="s">
        <v>19</v>
      </c>
      <c r="D102" s="165" t="s">
        <v>317</v>
      </c>
      <c r="E102" s="166"/>
      <c r="F102" s="166"/>
      <c r="G102" s="166"/>
      <c r="H102" s="166"/>
      <c r="I102" s="166"/>
      <c r="J102" s="166"/>
      <c r="K102" s="166"/>
      <c r="L102" s="166"/>
      <c r="M102" s="166"/>
      <c r="N102" s="167"/>
      <c r="O102" s="44">
        <f t="shared" si="0"/>
        <v>1</v>
      </c>
    </row>
    <row r="103" spans="2:15" ht="15" customHeight="1" x14ac:dyDescent="0.25">
      <c r="C103" s="43" t="s">
        <v>20</v>
      </c>
      <c r="D103" s="165" t="s">
        <v>319</v>
      </c>
      <c r="E103" s="166"/>
      <c r="F103" s="166"/>
      <c r="G103" s="166"/>
      <c r="H103" s="166"/>
      <c r="I103" s="166"/>
      <c r="J103" s="166"/>
      <c r="K103" s="166"/>
      <c r="L103" s="166"/>
      <c r="M103" s="166"/>
      <c r="N103" s="167"/>
      <c r="O103" s="44">
        <f t="shared" si="0"/>
        <v>1</v>
      </c>
    </row>
    <row r="104" spans="2:15" ht="15" customHeight="1" x14ac:dyDescent="0.25">
      <c r="C104" s="43" t="s">
        <v>32</v>
      </c>
      <c r="D104" s="165" t="s">
        <v>318</v>
      </c>
      <c r="E104" s="166"/>
      <c r="F104" s="166"/>
      <c r="G104" s="166"/>
      <c r="H104" s="166"/>
      <c r="I104" s="166"/>
      <c r="J104" s="166"/>
      <c r="K104" s="166"/>
      <c r="L104" s="166"/>
      <c r="M104" s="166"/>
      <c r="N104" s="167"/>
      <c r="O104" s="44">
        <f t="shared" si="0"/>
        <v>1</v>
      </c>
    </row>
    <row r="105" spans="2:15" ht="15" customHeight="1" x14ac:dyDescent="0.25">
      <c r="C105" s="43" t="s">
        <v>33</v>
      </c>
      <c r="D105" s="165"/>
      <c r="E105" s="166"/>
      <c r="F105" s="166"/>
      <c r="G105" s="166"/>
      <c r="H105" s="166"/>
      <c r="I105" s="166"/>
      <c r="J105" s="166"/>
      <c r="K105" s="166"/>
      <c r="L105" s="166"/>
      <c r="M105" s="166"/>
      <c r="N105" s="167"/>
      <c r="O105" s="44">
        <f t="shared" si="0"/>
        <v>0</v>
      </c>
    </row>
    <row r="106" spans="2:15" ht="15" customHeight="1" x14ac:dyDescent="0.25">
      <c r="C106" s="43" t="s">
        <v>34</v>
      </c>
      <c r="D106" s="165"/>
      <c r="E106" s="166"/>
      <c r="F106" s="166"/>
      <c r="G106" s="166"/>
      <c r="H106" s="166"/>
      <c r="I106" s="166"/>
      <c r="J106" s="166"/>
      <c r="K106" s="166"/>
      <c r="L106" s="166"/>
      <c r="M106" s="166"/>
      <c r="N106" s="167"/>
      <c r="O106" s="44">
        <f t="shared" si="0"/>
        <v>0</v>
      </c>
    </row>
    <row r="107" spans="2:15" ht="15" customHeight="1" x14ac:dyDescent="0.25">
      <c r="C107" s="43" t="s">
        <v>35</v>
      </c>
      <c r="D107" s="165"/>
      <c r="E107" s="166"/>
      <c r="F107" s="166"/>
      <c r="G107" s="166"/>
      <c r="H107" s="166"/>
      <c r="I107" s="166"/>
      <c r="J107" s="166"/>
      <c r="K107" s="166"/>
      <c r="L107" s="166"/>
      <c r="M107" s="166"/>
      <c r="N107" s="167"/>
      <c r="O107" s="44">
        <f t="shared" si="0"/>
        <v>0</v>
      </c>
    </row>
    <row r="108" spans="2:15" ht="15" customHeight="1" x14ac:dyDescent="0.25">
      <c r="C108" s="43" t="s">
        <v>36</v>
      </c>
      <c r="D108" s="165"/>
      <c r="E108" s="166"/>
      <c r="F108" s="166"/>
      <c r="G108" s="166"/>
      <c r="H108" s="166"/>
      <c r="I108" s="166"/>
      <c r="J108" s="166"/>
      <c r="K108" s="166"/>
      <c r="L108" s="166"/>
      <c r="M108" s="166"/>
      <c r="N108" s="167"/>
      <c r="O108" s="44">
        <f t="shared" si="0"/>
        <v>0</v>
      </c>
    </row>
    <row r="109" spans="2:15" ht="15" customHeight="1" x14ac:dyDescent="0.25">
      <c r="C109" s="43" t="s">
        <v>37</v>
      </c>
      <c r="D109" s="165"/>
      <c r="E109" s="166"/>
      <c r="F109" s="166"/>
      <c r="G109" s="166"/>
      <c r="H109" s="166"/>
      <c r="I109" s="166"/>
      <c r="J109" s="166"/>
      <c r="K109" s="166"/>
      <c r="L109" s="166"/>
      <c r="M109" s="166"/>
      <c r="N109" s="167"/>
      <c r="O109" s="44">
        <f t="shared" si="0"/>
        <v>0</v>
      </c>
    </row>
    <row r="110" spans="2:15" ht="15" customHeight="1" x14ac:dyDescent="0.25">
      <c r="C110" s="43" t="s">
        <v>38</v>
      </c>
      <c r="D110" s="165"/>
      <c r="E110" s="166"/>
      <c r="F110" s="166"/>
      <c r="G110" s="166"/>
      <c r="H110" s="166"/>
      <c r="I110" s="166"/>
      <c r="J110" s="166"/>
      <c r="K110" s="166"/>
      <c r="L110" s="166"/>
      <c r="M110" s="166"/>
      <c r="N110" s="167"/>
      <c r="O110" s="44">
        <f t="shared" si="0"/>
        <v>0</v>
      </c>
    </row>
    <row r="111" spans="2:15" ht="15" customHeight="1" thickBot="1" x14ac:dyDescent="0.3">
      <c r="C111" s="43" t="s">
        <v>91</v>
      </c>
      <c r="D111" s="162"/>
      <c r="E111" s="163"/>
      <c r="F111" s="163"/>
      <c r="G111" s="163"/>
      <c r="H111" s="163"/>
      <c r="I111" s="163"/>
      <c r="J111" s="163"/>
      <c r="K111" s="163"/>
      <c r="L111" s="163"/>
      <c r="M111" s="163"/>
      <c r="N111" s="164"/>
      <c r="O111" s="44">
        <f t="shared" si="0"/>
        <v>0</v>
      </c>
    </row>
    <row r="112" spans="2:15" x14ac:dyDescent="0.25">
      <c r="D112" s="171" t="s">
        <v>167</v>
      </c>
      <c r="E112" s="171"/>
      <c r="F112" s="171"/>
      <c r="G112" s="171"/>
      <c r="H112" s="171"/>
      <c r="I112" s="171"/>
      <c r="J112" s="171"/>
      <c r="K112" s="171"/>
      <c r="L112" s="171"/>
      <c r="M112" s="171"/>
      <c r="N112" s="45">
        <f>SUM(O99:O111)</f>
        <v>6</v>
      </c>
    </row>
    <row r="113" spans="4:24" x14ac:dyDescent="0.25">
      <c r="D113" s="43"/>
      <c r="E113" s="43"/>
      <c r="F113" s="43"/>
      <c r="G113" s="43"/>
      <c r="H113" s="43"/>
      <c r="I113" s="43"/>
      <c r="J113" s="43"/>
      <c r="K113" s="43"/>
      <c r="L113" s="43"/>
      <c r="M113" s="43"/>
      <c r="N113" s="46"/>
    </row>
    <row r="114" spans="4:24" x14ac:dyDescent="0.25">
      <c r="D114" s="121" t="s">
        <v>21</v>
      </c>
      <c r="E114" s="121"/>
      <c r="F114" s="121"/>
      <c r="G114" s="121"/>
      <c r="H114" s="121"/>
      <c r="I114" s="121"/>
      <c r="J114" s="121"/>
      <c r="K114" s="121"/>
      <c r="L114" s="121"/>
      <c r="M114" s="121"/>
      <c r="N114" s="46"/>
    </row>
    <row r="115" spans="4:24" x14ac:dyDescent="0.25">
      <c r="D115" s="121"/>
      <c r="E115" s="121"/>
      <c r="F115" s="121"/>
      <c r="G115" s="121"/>
      <c r="H115" s="121"/>
      <c r="I115" s="121"/>
      <c r="J115" s="121"/>
      <c r="K115" s="121"/>
      <c r="L115" s="121"/>
      <c r="M115" s="121"/>
      <c r="N115" s="46"/>
    </row>
    <row r="116" spans="4:24" x14ac:dyDescent="0.25">
      <c r="D116" s="121"/>
      <c r="E116" s="121"/>
      <c r="F116" s="121"/>
      <c r="G116" s="121"/>
      <c r="H116" s="121"/>
      <c r="I116" s="121"/>
      <c r="J116" s="121"/>
      <c r="K116" s="121"/>
      <c r="L116" s="121"/>
      <c r="M116" s="121"/>
      <c r="N116" s="47"/>
      <c r="T116" s="14"/>
    </row>
    <row r="117" spans="4:24" ht="15.75" thickBot="1" x14ac:dyDescent="0.3">
      <c r="E117" s="32"/>
      <c r="F117" s="32"/>
      <c r="G117" s="32"/>
      <c r="H117" s="46" t="s">
        <v>200</v>
      </c>
      <c r="J117" s="32"/>
      <c r="K117" s="32"/>
      <c r="L117" s="32"/>
      <c r="M117" s="32"/>
    </row>
    <row r="118" spans="4:24" x14ac:dyDescent="0.25">
      <c r="E118" s="32"/>
      <c r="F118" s="32"/>
      <c r="G118" s="32" t="s">
        <v>22</v>
      </c>
      <c r="H118" s="4"/>
      <c r="I118" s="48"/>
      <c r="J118" s="32"/>
      <c r="K118" s="32"/>
      <c r="L118" s="32"/>
      <c r="M118" s="32"/>
      <c r="N118" s="47"/>
    </row>
    <row r="119" spans="4:24" x14ac:dyDescent="0.25">
      <c r="E119" s="32"/>
      <c r="F119" s="32"/>
      <c r="G119" s="32" t="s">
        <v>23</v>
      </c>
      <c r="H119" s="5"/>
      <c r="I119" s="48"/>
      <c r="J119" s="49"/>
      <c r="K119" s="32"/>
      <c r="L119" s="32"/>
      <c r="M119" s="32"/>
      <c r="N119" s="47"/>
    </row>
    <row r="120" spans="4:24" ht="15.75" thickBot="1" x14ac:dyDescent="0.3">
      <c r="E120" s="32"/>
      <c r="F120" s="32"/>
      <c r="G120" s="32" t="s">
        <v>24</v>
      </c>
      <c r="H120" s="6" t="s">
        <v>1</v>
      </c>
      <c r="I120" s="48"/>
      <c r="N120" s="47"/>
    </row>
    <row r="121" spans="4:24" x14ac:dyDescent="0.25">
      <c r="G121" s="47" t="s">
        <v>92</v>
      </c>
      <c r="H121" s="45">
        <f>IF(H118&gt;=1,1,IF(H119&gt;=1,2,IF(H120&gt;=1,3,0)))</f>
        <v>3</v>
      </c>
      <c r="I121" s="50"/>
    </row>
    <row r="123" spans="4:24" x14ac:dyDescent="0.25">
      <c r="D123" s="137" t="s">
        <v>93</v>
      </c>
      <c r="E123" s="137"/>
      <c r="F123" s="137"/>
      <c r="G123" s="137"/>
      <c r="H123" s="137"/>
      <c r="I123" s="137"/>
      <c r="J123" s="137"/>
      <c r="K123" s="137"/>
      <c r="L123" s="137"/>
      <c r="M123" s="137"/>
    </row>
    <row r="125" spans="4:24" x14ac:dyDescent="0.25">
      <c r="D125" s="179" t="s">
        <v>25</v>
      </c>
      <c r="E125" s="180"/>
      <c r="F125" s="176" t="s">
        <v>26</v>
      </c>
      <c r="G125" s="177"/>
      <c r="H125" s="177"/>
      <c r="I125" s="177"/>
      <c r="J125" s="178"/>
    </row>
    <row r="126" spans="4:24" ht="30" x14ac:dyDescent="0.25">
      <c r="D126" s="181"/>
      <c r="E126" s="182"/>
      <c r="F126" s="51" t="s">
        <v>27</v>
      </c>
      <c r="G126" s="52" t="s">
        <v>28</v>
      </c>
      <c r="H126" s="52" t="s">
        <v>29</v>
      </c>
      <c r="I126" s="52" t="s">
        <v>30</v>
      </c>
      <c r="J126" s="53" t="s">
        <v>31</v>
      </c>
    </row>
    <row r="127" spans="4:24" x14ac:dyDescent="0.25">
      <c r="D127" s="174" t="s">
        <v>22</v>
      </c>
      <c r="E127" s="175"/>
      <c r="F127" s="54">
        <v>1</v>
      </c>
      <c r="G127" s="55">
        <v>1</v>
      </c>
      <c r="H127" s="55">
        <v>2</v>
      </c>
      <c r="I127" s="55">
        <v>2</v>
      </c>
      <c r="J127" s="56">
        <v>3</v>
      </c>
    </row>
    <row r="128" spans="4:24" x14ac:dyDescent="0.25">
      <c r="D128" s="174" t="s">
        <v>23</v>
      </c>
      <c r="E128" s="175"/>
      <c r="F128" s="54">
        <v>1</v>
      </c>
      <c r="G128" s="55">
        <v>2</v>
      </c>
      <c r="H128" s="55">
        <v>3</v>
      </c>
      <c r="I128" s="55">
        <v>4</v>
      </c>
      <c r="J128" s="56">
        <v>5</v>
      </c>
      <c r="K128" s="57"/>
      <c r="U128" s="58"/>
      <c r="V128" s="58"/>
      <c r="W128" s="58"/>
      <c r="X128" s="58"/>
    </row>
    <row r="129" spans="3:15" x14ac:dyDescent="0.25">
      <c r="D129" s="172" t="s">
        <v>24</v>
      </c>
      <c r="E129" s="173"/>
      <c r="F129" s="59">
        <v>3</v>
      </c>
      <c r="G129" s="60">
        <v>4</v>
      </c>
      <c r="H129" s="60">
        <v>4</v>
      </c>
      <c r="I129" s="60">
        <v>5</v>
      </c>
      <c r="J129" s="61">
        <v>5</v>
      </c>
      <c r="K129" s="55"/>
    </row>
    <row r="130" spans="3:15" x14ac:dyDescent="0.25">
      <c r="K130" s="55"/>
      <c r="N130" s="62"/>
    </row>
    <row r="131" spans="3:15" x14ac:dyDescent="0.25">
      <c r="I131" s="171" t="s">
        <v>94</v>
      </c>
      <c r="J131" s="171"/>
      <c r="K131" s="171"/>
      <c r="L131" s="171"/>
      <c r="M131" s="171"/>
      <c r="N131" s="63">
        <v>3</v>
      </c>
      <c r="O131" s="15" t="s">
        <v>2</v>
      </c>
    </row>
    <row r="132" spans="3:15" x14ac:dyDescent="0.25">
      <c r="N132" s="64"/>
    </row>
    <row r="134" spans="3:15" x14ac:dyDescent="0.25">
      <c r="C134" s="122" t="s">
        <v>169</v>
      </c>
      <c r="D134" s="122"/>
      <c r="E134" s="122"/>
      <c r="F134" s="122"/>
      <c r="G134" s="122"/>
      <c r="H134" s="122"/>
      <c r="I134" s="122"/>
      <c r="J134" s="122"/>
      <c r="K134" s="122"/>
      <c r="L134" s="122"/>
      <c r="M134" s="122"/>
      <c r="N134" s="183" t="s">
        <v>0</v>
      </c>
    </row>
    <row r="135" spans="3:15" ht="15.75" thickBot="1" x14ac:dyDescent="0.3">
      <c r="C135" s="122"/>
      <c r="D135" s="122"/>
      <c r="E135" s="122"/>
      <c r="F135" s="122"/>
      <c r="G135" s="122"/>
      <c r="H135" s="122"/>
      <c r="I135" s="122"/>
      <c r="J135" s="122"/>
      <c r="K135" s="122"/>
      <c r="L135" s="122"/>
      <c r="M135" s="122"/>
      <c r="N135" s="184"/>
    </row>
    <row r="136" spans="3:15" ht="15" customHeight="1" x14ac:dyDescent="0.25">
      <c r="C136" s="15" t="str">
        <f t="shared" ref="C136:C148" si="1">+C99</f>
        <v>1)</v>
      </c>
      <c r="D136" s="152" t="str">
        <f>IF(D99&gt;0,D99,0)</f>
        <v>Critical factor 1 competitors</v>
      </c>
      <c r="E136" s="153"/>
      <c r="F136" s="153"/>
      <c r="G136" s="153"/>
      <c r="H136" s="153"/>
      <c r="I136" s="153"/>
      <c r="J136" s="153"/>
      <c r="K136" s="153"/>
      <c r="L136" s="153"/>
      <c r="M136" s="154"/>
      <c r="N136" s="11">
        <v>3</v>
      </c>
    </row>
    <row r="137" spans="3:15" ht="15" customHeight="1" x14ac:dyDescent="0.25">
      <c r="C137" s="15" t="str">
        <f t="shared" si="1"/>
        <v>2)</v>
      </c>
      <c r="D137" s="141" t="str">
        <f>IF(D100&gt;0,D100,0)</f>
        <v>Critical factor 2 new technology</v>
      </c>
      <c r="E137" s="142"/>
      <c r="F137" s="142"/>
      <c r="G137" s="142"/>
      <c r="H137" s="142"/>
      <c r="I137" s="142"/>
      <c r="J137" s="142"/>
      <c r="K137" s="142"/>
      <c r="L137" s="142"/>
      <c r="M137" s="143"/>
      <c r="N137" s="12">
        <v>3</v>
      </c>
    </row>
    <row r="138" spans="3:15" ht="15" customHeight="1" x14ac:dyDescent="0.25">
      <c r="C138" s="15" t="str">
        <f t="shared" si="1"/>
        <v>3)</v>
      </c>
      <c r="D138" s="141" t="str">
        <f t="shared" ref="D138:D148" si="2">IF(D101&gt;0,D101,0)</f>
        <v>Critical factor 3  human resource</v>
      </c>
      <c r="E138" s="142"/>
      <c r="F138" s="142"/>
      <c r="G138" s="142"/>
      <c r="H138" s="142"/>
      <c r="I138" s="142"/>
      <c r="J138" s="142"/>
      <c r="K138" s="142"/>
      <c r="L138" s="142"/>
      <c r="M138" s="143"/>
      <c r="N138" s="12">
        <v>1</v>
      </c>
    </row>
    <row r="139" spans="3:15" ht="15" customHeight="1" x14ac:dyDescent="0.25">
      <c r="C139" s="15" t="str">
        <f t="shared" si="1"/>
        <v>4)</v>
      </c>
      <c r="D139" s="141" t="str">
        <f t="shared" si="2"/>
        <v>Critical factor 4  governmental relations</v>
      </c>
      <c r="E139" s="142"/>
      <c r="F139" s="142"/>
      <c r="G139" s="142"/>
      <c r="H139" s="142"/>
      <c r="I139" s="142"/>
      <c r="J139" s="142"/>
      <c r="K139" s="142"/>
      <c r="L139" s="142"/>
      <c r="M139" s="143"/>
      <c r="N139" s="12">
        <v>4</v>
      </c>
    </row>
    <row r="140" spans="3:15" ht="15" customHeight="1" x14ac:dyDescent="0.25">
      <c r="C140" s="15" t="str">
        <f t="shared" si="1"/>
        <v>5)</v>
      </c>
      <c r="D140" s="141" t="str">
        <f t="shared" si="2"/>
        <v>critical factor 5 financial conditions</v>
      </c>
      <c r="E140" s="142"/>
      <c r="F140" s="142"/>
      <c r="G140" s="142"/>
      <c r="H140" s="142"/>
      <c r="I140" s="142"/>
      <c r="J140" s="142"/>
      <c r="K140" s="142"/>
      <c r="L140" s="142"/>
      <c r="M140" s="143"/>
      <c r="N140" s="12">
        <v>4</v>
      </c>
    </row>
    <row r="141" spans="3:15" ht="15" customHeight="1" x14ac:dyDescent="0.25">
      <c r="C141" s="15" t="str">
        <f t="shared" si="1"/>
        <v>6)</v>
      </c>
      <c r="D141" s="141" t="str">
        <f t="shared" si="2"/>
        <v>critical factor 6  quality requirements</v>
      </c>
      <c r="E141" s="142"/>
      <c r="F141" s="142"/>
      <c r="G141" s="142"/>
      <c r="H141" s="142"/>
      <c r="I141" s="142"/>
      <c r="J141" s="142"/>
      <c r="K141" s="142"/>
      <c r="L141" s="142"/>
      <c r="M141" s="143"/>
      <c r="N141" s="12">
        <v>2</v>
      </c>
    </row>
    <row r="142" spans="3:15" ht="15" customHeight="1" x14ac:dyDescent="0.25">
      <c r="C142" s="15" t="str">
        <f t="shared" si="1"/>
        <v>7)</v>
      </c>
      <c r="D142" s="141">
        <f t="shared" si="2"/>
        <v>0</v>
      </c>
      <c r="E142" s="142"/>
      <c r="F142" s="142"/>
      <c r="G142" s="142"/>
      <c r="H142" s="142"/>
      <c r="I142" s="142"/>
      <c r="J142" s="142"/>
      <c r="K142" s="142"/>
      <c r="L142" s="142"/>
      <c r="M142" s="143"/>
      <c r="N142" s="12"/>
    </row>
    <row r="143" spans="3:15" ht="15" customHeight="1" x14ac:dyDescent="0.25">
      <c r="C143" s="15" t="str">
        <f t="shared" si="1"/>
        <v>8)</v>
      </c>
      <c r="D143" s="141">
        <f t="shared" si="2"/>
        <v>0</v>
      </c>
      <c r="E143" s="142"/>
      <c r="F143" s="142"/>
      <c r="G143" s="142"/>
      <c r="H143" s="142"/>
      <c r="I143" s="142"/>
      <c r="J143" s="142"/>
      <c r="K143" s="142"/>
      <c r="L143" s="142"/>
      <c r="M143" s="143"/>
      <c r="N143" s="12"/>
    </row>
    <row r="144" spans="3:15" ht="15" customHeight="1" x14ac:dyDescent="0.25">
      <c r="C144" s="15" t="str">
        <f t="shared" si="1"/>
        <v>9)</v>
      </c>
      <c r="D144" s="141">
        <f t="shared" si="2"/>
        <v>0</v>
      </c>
      <c r="E144" s="142"/>
      <c r="F144" s="142"/>
      <c r="G144" s="142"/>
      <c r="H144" s="142"/>
      <c r="I144" s="142"/>
      <c r="J144" s="142"/>
      <c r="K144" s="142"/>
      <c r="L144" s="142"/>
      <c r="M144" s="143"/>
      <c r="N144" s="12"/>
    </row>
    <row r="145" spans="3:15" ht="15" customHeight="1" x14ac:dyDescent="0.25">
      <c r="C145" s="15" t="str">
        <f t="shared" si="1"/>
        <v>10)</v>
      </c>
      <c r="D145" s="141">
        <f t="shared" si="2"/>
        <v>0</v>
      </c>
      <c r="E145" s="142"/>
      <c r="F145" s="142"/>
      <c r="G145" s="142"/>
      <c r="H145" s="142"/>
      <c r="I145" s="142"/>
      <c r="J145" s="142"/>
      <c r="K145" s="142"/>
      <c r="L145" s="142"/>
      <c r="M145" s="143"/>
      <c r="N145" s="12"/>
    </row>
    <row r="146" spans="3:15" ht="15" customHeight="1" x14ac:dyDescent="0.25">
      <c r="C146" s="15" t="str">
        <f t="shared" si="1"/>
        <v>11)</v>
      </c>
      <c r="D146" s="141">
        <f t="shared" si="2"/>
        <v>0</v>
      </c>
      <c r="E146" s="142"/>
      <c r="F146" s="142"/>
      <c r="G146" s="142"/>
      <c r="H146" s="142"/>
      <c r="I146" s="142"/>
      <c r="J146" s="142"/>
      <c r="K146" s="142"/>
      <c r="L146" s="142"/>
      <c r="M146" s="143"/>
      <c r="N146" s="12"/>
    </row>
    <row r="147" spans="3:15" ht="15" customHeight="1" x14ac:dyDescent="0.25">
      <c r="C147" s="15" t="str">
        <f t="shared" si="1"/>
        <v>12)</v>
      </c>
      <c r="D147" s="141">
        <f t="shared" si="2"/>
        <v>0</v>
      </c>
      <c r="E147" s="142"/>
      <c r="F147" s="142"/>
      <c r="G147" s="142"/>
      <c r="H147" s="142"/>
      <c r="I147" s="142"/>
      <c r="J147" s="142"/>
      <c r="K147" s="142"/>
      <c r="L147" s="142"/>
      <c r="M147" s="143"/>
      <c r="N147" s="12"/>
    </row>
    <row r="148" spans="3:15" ht="15" customHeight="1" thickBot="1" x14ac:dyDescent="0.3">
      <c r="C148" s="15" t="str">
        <f t="shared" si="1"/>
        <v>13)</v>
      </c>
      <c r="D148" s="146">
        <f t="shared" si="2"/>
        <v>0</v>
      </c>
      <c r="E148" s="147"/>
      <c r="F148" s="147"/>
      <c r="G148" s="147"/>
      <c r="H148" s="147"/>
      <c r="I148" s="147"/>
      <c r="J148" s="147"/>
      <c r="K148" s="147"/>
      <c r="L148" s="147"/>
      <c r="M148" s="148"/>
      <c r="N148" s="13"/>
    </row>
    <row r="149" spans="3:15" x14ac:dyDescent="0.25">
      <c r="J149" s="65"/>
      <c r="K149" s="65"/>
      <c r="L149" s="65"/>
      <c r="M149" s="66" t="s">
        <v>95</v>
      </c>
      <c r="N149" s="67">
        <f>AVERAGE(N136:N148)</f>
        <v>2.8333333333333335</v>
      </c>
      <c r="O149" s="15" t="s">
        <v>3</v>
      </c>
    </row>
    <row r="150" spans="3:15" x14ac:dyDescent="0.25">
      <c r="M150" s="43"/>
      <c r="N150" s="40"/>
    </row>
    <row r="151" spans="3:15" x14ac:dyDescent="0.25">
      <c r="C151" s="125" t="s">
        <v>121</v>
      </c>
      <c r="D151" s="125"/>
      <c r="E151" s="125"/>
      <c r="F151" s="34" t="str">
        <f>IF(AND(N149&lt;3,N131&lt;3),"Calm",IF(AND(N149&lt;3,N131&gt;3),"Varied",IF(AND(N149&gt;3,N131&lt;3),"Locally Stormy",IF(AND(N149&gt;3,N131&gt;3),"Turbulent",IF(AND(N149&lt;3,N131=3),"Calm/Varied",IF(AND(N149&gt;3,N131=3),"Locally stormy/Turbulent",IF(AND(N149=3,N131&lt;3),"Calm/Locally stormy",IF(AND(N149=3,N131&gt;3),"Varied/Turbulent",IF(AND(N149=3,N131=3),"Calm/Varied/Locally stormy/Turbulent","ERROR")))))))))</f>
        <v>Calm/Varied</v>
      </c>
      <c r="G151" s="65"/>
      <c r="M151" s="43"/>
      <c r="N151" s="40"/>
    </row>
    <row r="154" spans="3:15" ht="21" customHeight="1" x14ac:dyDescent="0.25">
      <c r="C154" s="119" t="s">
        <v>215</v>
      </c>
      <c r="D154" s="119"/>
      <c r="E154" s="119"/>
      <c r="F154" s="119"/>
      <c r="G154" s="119"/>
      <c r="H154" s="119"/>
      <c r="I154" s="119"/>
      <c r="J154" s="119"/>
      <c r="K154" s="119"/>
      <c r="L154" s="119"/>
      <c r="M154" s="119"/>
      <c r="N154" s="119"/>
      <c r="O154" s="119"/>
    </row>
    <row r="155" spans="3:15" ht="21" customHeight="1" x14ac:dyDescent="0.25">
      <c r="C155" s="119"/>
      <c r="D155" s="119"/>
      <c r="E155" s="119"/>
      <c r="F155" s="119"/>
      <c r="G155" s="119"/>
      <c r="H155" s="119"/>
      <c r="I155" s="119"/>
      <c r="J155" s="119"/>
      <c r="K155" s="119"/>
      <c r="L155" s="119"/>
      <c r="M155" s="119"/>
      <c r="N155" s="119"/>
      <c r="O155" s="119"/>
    </row>
    <row r="156" spans="3:15" ht="25.35" customHeight="1" x14ac:dyDescent="0.25">
      <c r="C156" s="129"/>
      <c r="D156" s="129"/>
      <c r="E156" s="129"/>
      <c r="F156" s="129"/>
      <c r="G156" s="129"/>
      <c r="H156" s="129"/>
      <c r="I156" s="129"/>
      <c r="J156" s="129"/>
      <c r="K156" s="129"/>
      <c r="L156" s="129"/>
      <c r="M156" s="129"/>
      <c r="N156" s="129"/>
      <c r="O156" s="129"/>
    </row>
    <row r="157" spans="3:15" ht="15" customHeight="1" x14ac:dyDescent="0.25">
      <c r="D157" s="68"/>
      <c r="E157" s="68"/>
      <c r="F157" s="68"/>
      <c r="G157" s="68"/>
      <c r="H157" s="68"/>
      <c r="I157" s="68"/>
      <c r="J157" s="68"/>
      <c r="K157" s="68"/>
      <c r="L157" s="68"/>
      <c r="M157" s="68"/>
    </row>
    <row r="158" spans="3:15" ht="15" customHeight="1" x14ac:dyDescent="0.25">
      <c r="C158" s="145" t="s">
        <v>133</v>
      </c>
      <c r="D158" s="145"/>
      <c r="E158" s="145"/>
      <c r="F158" s="145"/>
      <c r="G158" s="145"/>
      <c r="H158" s="145"/>
      <c r="I158" s="145"/>
      <c r="J158" s="145"/>
      <c r="K158" s="145"/>
      <c r="L158" s="145"/>
      <c r="M158" s="145"/>
    </row>
    <row r="159" spans="3:15" ht="15" customHeight="1" x14ac:dyDescent="0.25">
      <c r="C159" s="145"/>
      <c r="D159" s="145"/>
      <c r="E159" s="145"/>
      <c r="F159" s="145"/>
      <c r="G159" s="145"/>
      <c r="H159" s="145"/>
      <c r="I159" s="145"/>
      <c r="J159" s="145"/>
      <c r="K159" s="145"/>
      <c r="L159" s="145"/>
      <c r="M159" s="145"/>
    </row>
    <row r="160" spans="3:15" ht="15" customHeight="1" x14ac:dyDescent="0.25">
      <c r="C160" s="145"/>
      <c r="D160" s="145"/>
      <c r="E160" s="145"/>
      <c r="F160" s="145"/>
      <c r="G160" s="145"/>
      <c r="H160" s="145"/>
      <c r="I160" s="145"/>
      <c r="J160" s="145"/>
      <c r="K160" s="145"/>
      <c r="L160" s="145"/>
      <c r="M160" s="145"/>
    </row>
    <row r="161" spans="3:15" ht="15" customHeight="1" x14ac:dyDescent="0.25">
      <c r="C161" s="145"/>
      <c r="D161" s="145"/>
      <c r="E161" s="145"/>
      <c r="F161" s="145"/>
      <c r="G161" s="145"/>
      <c r="H161" s="145"/>
      <c r="I161" s="145"/>
      <c r="J161" s="145"/>
      <c r="K161" s="145"/>
      <c r="L161" s="145"/>
      <c r="M161" s="145"/>
    </row>
    <row r="162" spans="3:15" ht="15" customHeight="1" x14ac:dyDescent="0.25">
      <c r="C162" s="32"/>
      <c r="D162" s="68"/>
      <c r="E162" s="68"/>
      <c r="F162" s="68"/>
      <c r="G162" s="68"/>
      <c r="H162" s="68"/>
      <c r="I162" s="68"/>
      <c r="J162" s="68"/>
      <c r="K162" s="68"/>
      <c r="L162" s="68"/>
      <c r="M162" s="68"/>
    </row>
    <row r="163" spans="3:15" ht="15" customHeight="1" thickBot="1" x14ac:dyDescent="0.3">
      <c r="C163" s="136" t="s">
        <v>134</v>
      </c>
      <c r="D163" s="136"/>
      <c r="E163" s="136"/>
      <c r="F163" s="136"/>
      <c r="G163" s="136"/>
      <c r="H163" s="136"/>
      <c r="I163" s="136"/>
      <c r="J163" s="136"/>
      <c r="K163" s="136"/>
      <c r="L163" s="136"/>
      <c r="M163" s="136"/>
      <c r="N163" s="46" t="s">
        <v>0</v>
      </c>
      <c r="O163" s="32"/>
    </row>
    <row r="164" spans="3:15" ht="30" customHeight="1" x14ac:dyDescent="0.25">
      <c r="C164" s="28"/>
      <c r="D164" s="122" t="s">
        <v>39</v>
      </c>
      <c r="E164" s="122"/>
      <c r="F164" s="122"/>
      <c r="G164" s="122"/>
      <c r="H164" s="122"/>
      <c r="I164" s="122"/>
      <c r="J164" s="122"/>
      <c r="K164" s="122"/>
      <c r="L164" s="122"/>
      <c r="M164" s="122"/>
      <c r="N164" s="8">
        <v>5</v>
      </c>
      <c r="O164" s="68"/>
    </row>
    <row r="165" spans="3:15" ht="30" customHeight="1" x14ac:dyDescent="0.25">
      <c r="C165" s="28"/>
      <c r="D165" s="132" t="s">
        <v>40</v>
      </c>
      <c r="E165" s="132"/>
      <c r="F165" s="132"/>
      <c r="G165" s="132"/>
      <c r="H165" s="132"/>
      <c r="I165" s="132"/>
      <c r="J165" s="132"/>
      <c r="K165" s="132"/>
      <c r="L165" s="132"/>
      <c r="M165" s="132"/>
      <c r="N165" s="9">
        <v>4</v>
      </c>
      <c r="O165" s="68"/>
    </row>
    <row r="166" spans="3:15" ht="30" customHeight="1" thickBot="1" x14ac:dyDescent="0.3">
      <c r="C166" s="28"/>
      <c r="D166" s="122" t="s">
        <v>41</v>
      </c>
      <c r="E166" s="122"/>
      <c r="F166" s="122"/>
      <c r="G166" s="122"/>
      <c r="H166" s="122"/>
      <c r="I166" s="122"/>
      <c r="J166" s="122"/>
      <c r="K166" s="122"/>
      <c r="L166" s="122"/>
      <c r="M166" s="122"/>
      <c r="N166" s="10">
        <v>5</v>
      </c>
      <c r="O166" s="68"/>
    </row>
    <row r="167" spans="3:15" ht="15" customHeight="1" x14ac:dyDescent="0.25">
      <c r="C167" s="28"/>
      <c r="D167" s="121" t="s">
        <v>284</v>
      </c>
      <c r="E167" s="121"/>
      <c r="F167" s="121"/>
      <c r="G167" s="121"/>
      <c r="H167" s="121"/>
      <c r="I167" s="121"/>
      <c r="J167" s="121"/>
      <c r="K167" s="121"/>
      <c r="L167" s="121"/>
      <c r="M167" s="121"/>
      <c r="N167" s="69">
        <f>AVERAGE(N164:N166)</f>
        <v>4.666666666666667</v>
      </c>
      <c r="O167" s="68" t="s">
        <v>3</v>
      </c>
    </row>
    <row r="168" spans="3:15" x14ac:dyDescent="0.25">
      <c r="N168" s="46"/>
    </row>
    <row r="169" spans="3:15" ht="15.75" thickBot="1" x14ac:dyDescent="0.3">
      <c r="C169" s="136" t="s">
        <v>135</v>
      </c>
      <c r="D169" s="136"/>
      <c r="E169" s="136"/>
      <c r="F169" s="136"/>
      <c r="G169" s="136"/>
      <c r="H169" s="136"/>
      <c r="I169" s="136"/>
      <c r="J169" s="136"/>
      <c r="K169" s="136"/>
      <c r="L169" s="136"/>
      <c r="M169" s="136"/>
      <c r="N169" s="46" t="s">
        <v>0</v>
      </c>
    </row>
    <row r="170" spans="3:15" ht="30" customHeight="1" x14ac:dyDescent="0.25">
      <c r="D170" s="122" t="s">
        <v>42</v>
      </c>
      <c r="E170" s="122"/>
      <c r="F170" s="122"/>
      <c r="G170" s="122"/>
      <c r="H170" s="122"/>
      <c r="I170" s="122"/>
      <c r="J170" s="122"/>
      <c r="K170" s="122"/>
      <c r="L170" s="122"/>
      <c r="M170" s="122"/>
      <c r="N170" s="8">
        <v>4</v>
      </c>
    </row>
    <row r="171" spans="3:15" ht="30" customHeight="1" x14ac:dyDescent="0.25">
      <c r="D171" s="122" t="s">
        <v>43</v>
      </c>
      <c r="E171" s="122"/>
      <c r="F171" s="122"/>
      <c r="G171" s="122"/>
      <c r="H171" s="122"/>
      <c r="I171" s="122"/>
      <c r="J171" s="122"/>
      <c r="K171" s="122"/>
      <c r="L171" s="122"/>
      <c r="M171" s="122"/>
      <c r="N171" s="9">
        <v>4</v>
      </c>
    </row>
    <row r="172" spans="3:15" ht="30" customHeight="1" thickBot="1" x14ac:dyDescent="0.3">
      <c r="D172" s="122" t="s">
        <v>44</v>
      </c>
      <c r="E172" s="122"/>
      <c r="F172" s="122"/>
      <c r="G172" s="122"/>
      <c r="H172" s="122"/>
      <c r="I172" s="122"/>
      <c r="J172" s="122"/>
      <c r="K172" s="122"/>
      <c r="L172" s="122"/>
      <c r="M172" s="122"/>
      <c r="N172" s="10">
        <v>5</v>
      </c>
    </row>
    <row r="173" spans="3:15" x14ac:dyDescent="0.25">
      <c r="D173" s="121" t="s">
        <v>283</v>
      </c>
      <c r="E173" s="121"/>
      <c r="F173" s="121"/>
      <c r="G173" s="121"/>
      <c r="H173" s="121"/>
      <c r="I173" s="121"/>
      <c r="J173" s="121"/>
      <c r="K173" s="121"/>
      <c r="L173" s="121"/>
      <c r="M173" s="121"/>
      <c r="N173" s="69">
        <f>AVERAGE(N170:N172)</f>
        <v>4.333333333333333</v>
      </c>
      <c r="O173" s="68" t="s">
        <v>2</v>
      </c>
    </row>
    <row r="174" spans="3:15" x14ac:dyDescent="0.25">
      <c r="D174" s="42"/>
      <c r="E174" s="42"/>
      <c r="F174" s="42"/>
      <c r="G174" s="42"/>
      <c r="H174" s="42"/>
      <c r="I174" s="42"/>
      <c r="J174" s="42"/>
      <c r="K174" s="42"/>
      <c r="L174" s="42"/>
      <c r="M174" s="42"/>
      <c r="N174" s="70"/>
      <c r="O174" s="68"/>
    </row>
    <row r="175" spans="3:15" x14ac:dyDescent="0.25">
      <c r="H175" s="42"/>
      <c r="I175" s="42"/>
      <c r="J175" s="42"/>
      <c r="K175" s="42"/>
      <c r="L175" s="42"/>
      <c r="M175" s="42"/>
      <c r="N175" s="70"/>
      <c r="O175" s="68"/>
    </row>
    <row r="176" spans="3:15" x14ac:dyDescent="0.25">
      <c r="C176" s="144" t="s">
        <v>136</v>
      </c>
      <c r="D176" s="144"/>
      <c r="E176" s="144"/>
      <c r="F176" s="144"/>
      <c r="G176" s="144"/>
      <c r="H176" s="144"/>
      <c r="I176" s="144"/>
      <c r="J176" s="144"/>
      <c r="K176" s="144"/>
      <c r="L176" s="144"/>
      <c r="M176" s="144"/>
      <c r="N176" s="70"/>
      <c r="O176" s="68"/>
    </row>
    <row r="177" spans="3:17" x14ac:dyDescent="0.25">
      <c r="C177" s="36"/>
      <c r="D177" s="36"/>
      <c r="E177" s="36"/>
      <c r="F177" s="38"/>
      <c r="G177" s="42"/>
      <c r="H177" s="42"/>
      <c r="I177" s="42"/>
      <c r="J177" s="42"/>
      <c r="K177" s="42"/>
      <c r="L177" s="42"/>
      <c r="M177" s="42"/>
      <c r="N177" s="70"/>
      <c r="O177" s="68"/>
    </row>
    <row r="178" spans="3:17" x14ac:dyDescent="0.25">
      <c r="C178" s="36"/>
      <c r="D178" s="36"/>
      <c r="E178" s="36"/>
      <c r="F178" s="38"/>
      <c r="G178" s="42"/>
      <c r="H178" s="42"/>
      <c r="I178" s="42"/>
      <c r="J178" s="42"/>
      <c r="K178" s="42"/>
      <c r="L178" s="42"/>
      <c r="M178" s="42"/>
      <c r="N178" s="70"/>
      <c r="O178" s="68"/>
    </row>
    <row r="179" spans="3:17" x14ac:dyDescent="0.25">
      <c r="C179" s="125" t="s">
        <v>121</v>
      </c>
      <c r="D179" s="125"/>
      <c r="E179" s="125"/>
      <c r="F179" s="34" t="str">
        <f>IF(AND(N167&lt;3,N173&lt;3),"Simple",IF(AND(N167&gt;3,N173&lt;3),"Divisional",IF(AND(N167&lt;3,N173&gt;3),"Functional",IF(AND(N167&gt;3,N173&gt;3),"Matrix",IF(AND(N167=3,N173&lt;3),"Simple/Divisional",IF(AND(N167=3,N173&gt;3),"Functional/Matrix",IF(AND(N167&gt;3,N173=3),"Matrix/Divisional",IF(AND(N167&lt;3,N173=3),"Functional/Simple",IF(AND(N167=3,N173=3),"Functional/Matrix/Simple/Divisional","ERROR")))))))))</f>
        <v>Matrix</v>
      </c>
      <c r="G179" s="42"/>
      <c r="H179" s="42"/>
      <c r="I179" s="42"/>
      <c r="J179" s="42"/>
      <c r="K179" s="42"/>
      <c r="L179" s="42"/>
      <c r="M179" s="42"/>
      <c r="N179" s="70"/>
      <c r="O179" s="68"/>
    </row>
    <row r="182" spans="3:17" ht="21" customHeight="1" x14ac:dyDescent="0.25">
      <c r="C182" s="119" t="s">
        <v>308</v>
      </c>
      <c r="D182" s="119"/>
      <c r="E182" s="119"/>
      <c r="F182" s="119"/>
      <c r="G182" s="119"/>
      <c r="H182" s="119"/>
      <c r="I182" s="119"/>
      <c r="J182" s="119"/>
      <c r="K182" s="119"/>
      <c r="L182" s="119"/>
      <c r="M182" s="119"/>
      <c r="N182" s="119"/>
      <c r="O182" s="119"/>
    </row>
    <row r="183" spans="3:17" ht="21" customHeight="1" x14ac:dyDescent="0.25">
      <c r="C183" s="119"/>
      <c r="D183" s="119"/>
      <c r="E183" s="119"/>
      <c r="F183" s="119"/>
      <c r="G183" s="119"/>
      <c r="H183" s="119"/>
      <c r="I183" s="119"/>
      <c r="J183" s="119"/>
      <c r="K183" s="119"/>
      <c r="L183" s="119"/>
      <c r="M183" s="119"/>
      <c r="N183" s="119"/>
      <c r="O183" s="119"/>
    </row>
    <row r="184" spans="3:17" ht="25.35" customHeight="1" x14ac:dyDescent="0.25">
      <c r="C184" s="129"/>
      <c r="D184" s="129"/>
      <c r="E184" s="129"/>
      <c r="F184" s="129"/>
      <c r="G184" s="129"/>
      <c r="H184" s="129"/>
      <c r="I184" s="129"/>
      <c r="J184" s="129"/>
      <c r="K184" s="129"/>
      <c r="L184" s="129"/>
      <c r="M184" s="129"/>
      <c r="N184" s="129"/>
      <c r="O184" s="129"/>
    </row>
    <row r="185" spans="3:17" x14ac:dyDescent="0.25">
      <c r="C185" s="32"/>
      <c r="E185" s="32"/>
      <c r="F185" s="32"/>
      <c r="G185" s="32"/>
      <c r="H185" s="32"/>
      <c r="I185" s="32"/>
      <c r="J185" s="32"/>
      <c r="K185" s="32"/>
      <c r="L185" s="32"/>
      <c r="M185" s="32"/>
    </row>
    <row r="186" spans="3:17" ht="15.75" thickBot="1" x14ac:dyDescent="0.3">
      <c r="C186" s="136" t="s">
        <v>137</v>
      </c>
      <c r="D186" s="136"/>
      <c r="E186" s="136"/>
      <c r="F186" s="136"/>
      <c r="G186" s="136"/>
      <c r="H186" s="136"/>
      <c r="I186" s="136"/>
      <c r="J186" s="136"/>
      <c r="K186" s="136"/>
      <c r="L186" s="136"/>
      <c r="M186" s="136"/>
      <c r="N186" s="46" t="s">
        <v>0</v>
      </c>
    </row>
    <row r="187" spans="3:17" ht="30" customHeight="1" x14ac:dyDescent="0.25">
      <c r="D187" s="122" t="s">
        <v>45</v>
      </c>
      <c r="E187" s="122"/>
      <c r="F187" s="122"/>
      <c r="G187" s="122"/>
      <c r="H187" s="122"/>
      <c r="I187" s="122"/>
      <c r="J187" s="122"/>
      <c r="K187" s="122"/>
      <c r="L187" s="122"/>
      <c r="M187" s="122"/>
      <c r="N187" s="1">
        <v>3</v>
      </c>
    </row>
    <row r="188" spans="3:17" ht="30" customHeight="1" x14ac:dyDescent="0.25">
      <c r="D188" s="122" t="s">
        <v>46</v>
      </c>
      <c r="E188" s="122"/>
      <c r="F188" s="122"/>
      <c r="G188" s="122"/>
      <c r="H188" s="122"/>
      <c r="I188" s="122"/>
      <c r="J188" s="122"/>
      <c r="K188" s="122"/>
      <c r="L188" s="122"/>
      <c r="M188" s="122"/>
      <c r="N188" s="2">
        <v>1</v>
      </c>
    </row>
    <row r="189" spans="3:17" ht="30" customHeight="1" x14ac:dyDescent="0.25">
      <c r="D189" s="122" t="s">
        <v>47</v>
      </c>
      <c r="E189" s="122"/>
      <c r="F189" s="122"/>
      <c r="G189" s="122"/>
      <c r="H189" s="122"/>
      <c r="I189" s="122"/>
      <c r="J189" s="122"/>
      <c r="K189" s="122"/>
      <c r="L189" s="122"/>
      <c r="M189" s="122"/>
      <c r="N189" s="2">
        <v>1</v>
      </c>
    </row>
    <row r="190" spans="3:17" ht="45" customHeight="1" thickBot="1" x14ac:dyDescent="0.3">
      <c r="D190" s="122" t="s">
        <v>48</v>
      </c>
      <c r="E190" s="122"/>
      <c r="F190" s="122"/>
      <c r="G190" s="122"/>
      <c r="H190" s="122"/>
      <c r="I190" s="122"/>
      <c r="J190" s="122"/>
      <c r="K190" s="122"/>
      <c r="L190" s="122"/>
      <c r="M190" s="122"/>
      <c r="N190" s="7">
        <v>3</v>
      </c>
    </row>
    <row r="191" spans="3:17" x14ac:dyDescent="0.25">
      <c r="D191" s="121" t="s">
        <v>272</v>
      </c>
      <c r="E191" s="121"/>
      <c r="F191" s="121"/>
      <c r="G191" s="121"/>
      <c r="H191" s="121"/>
      <c r="I191" s="121"/>
      <c r="J191" s="121"/>
      <c r="K191" s="121"/>
      <c r="L191" s="121"/>
      <c r="M191" s="121"/>
      <c r="N191" s="67">
        <f>AVERAGE(N187:N190)</f>
        <v>2</v>
      </c>
      <c r="O191" s="15" t="s">
        <v>3</v>
      </c>
      <c r="Q191" s="71"/>
    </row>
    <row r="192" spans="3:17" x14ac:dyDescent="0.25">
      <c r="D192" s="42"/>
      <c r="E192" s="42"/>
      <c r="F192" s="42"/>
      <c r="G192" s="42"/>
      <c r="H192" s="42"/>
      <c r="I192" s="42"/>
      <c r="J192" s="42"/>
      <c r="K192" s="42"/>
      <c r="L192" s="42"/>
      <c r="M192" s="42"/>
      <c r="N192" s="72"/>
      <c r="Q192" s="71"/>
    </row>
    <row r="194" spans="3:15" x14ac:dyDescent="0.25">
      <c r="C194" s="136" t="s">
        <v>138</v>
      </c>
      <c r="D194" s="136"/>
      <c r="E194" s="136"/>
      <c r="F194" s="136"/>
      <c r="G194" s="136"/>
      <c r="H194" s="136"/>
      <c r="I194" s="136"/>
      <c r="J194" s="136"/>
      <c r="K194" s="136"/>
      <c r="L194" s="136"/>
      <c r="M194" s="136"/>
      <c r="N194" s="46"/>
    </row>
    <row r="195" spans="3:15" ht="30" customHeight="1" thickBot="1" x14ac:dyDescent="0.3">
      <c r="D195" s="122" t="s">
        <v>49</v>
      </c>
      <c r="E195" s="122"/>
      <c r="F195" s="122"/>
      <c r="G195" s="122"/>
      <c r="H195" s="122"/>
      <c r="I195" s="122"/>
      <c r="J195" s="122"/>
      <c r="K195" s="122"/>
      <c r="L195" s="122"/>
      <c r="M195" s="122"/>
      <c r="N195" s="46" t="s">
        <v>0</v>
      </c>
    </row>
    <row r="196" spans="3:15" s="17" customFormat="1" ht="30" customHeight="1" x14ac:dyDescent="0.25">
      <c r="C196" s="73"/>
      <c r="D196" s="138" t="s">
        <v>50</v>
      </c>
      <c r="E196" s="138"/>
      <c r="F196" s="138"/>
      <c r="G196" s="138"/>
      <c r="H196" s="138"/>
      <c r="I196" s="138"/>
      <c r="J196" s="138"/>
      <c r="K196" s="138"/>
      <c r="L196" s="138"/>
      <c r="M196" s="138"/>
      <c r="N196" s="1">
        <v>4</v>
      </c>
    </row>
    <row r="197" spans="3:15" s="17" customFormat="1" ht="30" customHeight="1" x14ac:dyDescent="0.25">
      <c r="C197" s="73"/>
      <c r="D197" s="138" t="s">
        <v>51</v>
      </c>
      <c r="E197" s="138"/>
      <c r="F197" s="138"/>
      <c r="G197" s="138"/>
      <c r="H197" s="138"/>
      <c r="I197" s="138"/>
      <c r="J197" s="138"/>
      <c r="K197" s="138"/>
      <c r="L197" s="138"/>
      <c r="M197" s="138"/>
      <c r="N197" s="2">
        <v>4</v>
      </c>
    </row>
    <row r="198" spans="3:15" s="17" customFormat="1" ht="30" customHeight="1" x14ac:dyDescent="0.25">
      <c r="C198" s="73"/>
      <c r="D198" s="138" t="s">
        <v>52</v>
      </c>
      <c r="E198" s="138"/>
      <c r="F198" s="138"/>
      <c r="G198" s="138"/>
      <c r="H198" s="138"/>
      <c r="I198" s="138"/>
      <c r="J198" s="138"/>
      <c r="K198" s="138"/>
      <c r="L198" s="138"/>
      <c r="M198" s="138"/>
      <c r="N198" s="2">
        <v>3</v>
      </c>
    </row>
    <row r="199" spans="3:15" s="17" customFormat="1" ht="30" customHeight="1" x14ac:dyDescent="0.25">
      <c r="C199" s="73"/>
      <c r="D199" s="138" t="s">
        <v>53</v>
      </c>
      <c r="E199" s="138"/>
      <c r="F199" s="138"/>
      <c r="G199" s="138"/>
      <c r="H199" s="138"/>
      <c r="I199" s="138"/>
      <c r="J199" s="138"/>
      <c r="K199" s="138"/>
      <c r="L199" s="138"/>
      <c r="M199" s="138"/>
      <c r="N199" s="2">
        <v>1</v>
      </c>
    </row>
    <row r="200" spans="3:15" s="17" customFormat="1" ht="30" customHeight="1" thickBot="1" x14ac:dyDescent="0.3">
      <c r="C200" s="73"/>
      <c r="D200" s="138" t="s">
        <v>54</v>
      </c>
      <c r="E200" s="138"/>
      <c r="F200" s="138"/>
      <c r="G200" s="138"/>
      <c r="H200" s="138"/>
      <c r="I200" s="138"/>
      <c r="J200" s="138"/>
      <c r="K200" s="138"/>
      <c r="L200" s="138"/>
      <c r="M200" s="138"/>
      <c r="N200" s="7">
        <v>1</v>
      </c>
    </row>
    <row r="201" spans="3:15" x14ac:dyDescent="0.25">
      <c r="C201" s="28"/>
      <c r="D201" s="121" t="s">
        <v>271</v>
      </c>
      <c r="E201" s="121"/>
      <c r="F201" s="121"/>
      <c r="G201" s="121"/>
      <c r="H201" s="121"/>
      <c r="I201" s="121"/>
      <c r="J201" s="121"/>
      <c r="K201" s="121"/>
      <c r="L201" s="121"/>
      <c r="M201" s="121"/>
      <c r="N201" s="67">
        <f>AVERAGE(N196:N200)</f>
        <v>2.6</v>
      </c>
      <c r="O201" s="15" t="s">
        <v>2</v>
      </c>
    </row>
    <row r="202" spans="3:15" x14ac:dyDescent="0.25">
      <c r="C202" s="28"/>
      <c r="D202" s="42"/>
      <c r="E202" s="42"/>
      <c r="F202" s="42"/>
      <c r="G202" s="42"/>
      <c r="H202" s="42"/>
      <c r="I202" s="42"/>
      <c r="J202" s="42"/>
      <c r="K202" s="42"/>
      <c r="L202" s="42"/>
      <c r="M202" s="42"/>
      <c r="N202" s="40"/>
    </row>
    <row r="203" spans="3:15" x14ac:dyDescent="0.25">
      <c r="C203" s="125" t="s">
        <v>121</v>
      </c>
      <c r="D203" s="125"/>
      <c r="E203" s="125"/>
      <c r="F203" s="74" t="str">
        <f>IF(AND(N191&lt;3,N201&lt;3),"Global",IF(AND(N191&lt;3,N201&gt;3),"International",IF(AND(N191&gt;3,N201&lt;3),"Multi-domestic",IF(AND(N191&gt;3,N201&gt;3),"Transnational",IF(AND(N191=3,N201&lt;3),"Global/Multi-domestic",IF(AND(N191=3,N201&gt;3),"International/Transnational",IF(AND(N191&lt;3,N201=3),"International/Global",IF(AND(N191&gt;3,N201=3),"Transnational/Multi-domestic",IF(AND(N191=3,N201=3),"International/Transnational/Global/Multi-domestic","ERROR")))))))))</f>
        <v>Global</v>
      </c>
      <c r="J203" s="42"/>
      <c r="K203" s="42"/>
      <c r="L203" s="42"/>
      <c r="M203" s="42"/>
      <c r="N203" s="40"/>
    </row>
    <row r="204" spans="3:15" x14ac:dyDescent="0.25">
      <c r="G204" s="75"/>
      <c r="H204" s="42"/>
      <c r="J204" s="42"/>
      <c r="K204" s="42"/>
      <c r="L204" s="42"/>
      <c r="M204" s="42"/>
      <c r="N204" s="40"/>
    </row>
    <row r="205" spans="3:15" x14ac:dyDescent="0.25">
      <c r="C205" s="36"/>
      <c r="D205" s="36"/>
      <c r="E205" s="36"/>
      <c r="F205" s="28"/>
      <c r="G205" s="42"/>
      <c r="H205" s="42"/>
      <c r="J205" s="42"/>
      <c r="K205" s="42"/>
      <c r="L205" s="42"/>
      <c r="M205" s="42"/>
      <c r="N205" s="40"/>
    </row>
    <row r="208" spans="3:15" x14ac:dyDescent="0.25">
      <c r="C208" s="19"/>
      <c r="E208" s="32"/>
      <c r="F208" s="32"/>
      <c r="G208" s="32"/>
      <c r="H208" s="32"/>
      <c r="I208" s="32"/>
      <c r="J208" s="32"/>
      <c r="K208" s="32"/>
      <c r="L208" s="32"/>
      <c r="M208" s="32"/>
    </row>
    <row r="209" spans="3:15" ht="30" customHeight="1" thickBot="1" x14ac:dyDescent="0.3">
      <c r="C209" s="121" t="s">
        <v>139</v>
      </c>
      <c r="D209" s="121"/>
      <c r="E209" s="121"/>
      <c r="F209" s="121"/>
      <c r="G209" s="121"/>
      <c r="H209" s="121"/>
      <c r="I209" s="121"/>
      <c r="J209" s="121"/>
      <c r="K209" s="121"/>
      <c r="L209" s="121"/>
      <c r="M209" s="121"/>
      <c r="N209" s="46" t="s">
        <v>0</v>
      </c>
    </row>
    <row r="210" spans="3:15" ht="30" customHeight="1" x14ac:dyDescent="0.25">
      <c r="C210" s="42"/>
      <c r="D210" s="132" t="s">
        <v>140</v>
      </c>
      <c r="E210" s="132"/>
      <c r="F210" s="132"/>
      <c r="G210" s="132"/>
      <c r="H210" s="132"/>
      <c r="I210" s="132"/>
      <c r="J210" s="132"/>
      <c r="K210" s="132"/>
      <c r="L210" s="132"/>
      <c r="M210" s="132"/>
      <c r="N210" s="1">
        <v>5</v>
      </c>
    </row>
    <row r="211" spans="3:15" ht="30" customHeight="1" x14ac:dyDescent="0.25">
      <c r="C211" s="42"/>
      <c r="D211" s="132" t="s">
        <v>141</v>
      </c>
      <c r="E211" s="132"/>
      <c r="F211" s="132"/>
      <c r="G211" s="132"/>
      <c r="H211" s="132"/>
      <c r="I211" s="132"/>
      <c r="J211" s="132"/>
      <c r="K211" s="132"/>
      <c r="L211" s="132"/>
      <c r="M211" s="132"/>
      <c r="N211" s="2">
        <v>5</v>
      </c>
    </row>
    <row r="212" spans="3:15" ht="30" customHeight="1" thickBot="1" x14ac:dyDescent="0.3">
      <c r="C212" s="42"/>
      <c r="D212" s="132" t="s">
        <v>142</v>
      </c>
      <c r="E212" s="132"/>
      <c r="F212" s="132"/>
      <c r="G212" s="132"/>
      <c r="H212" s="132"/>
      <c r="I212" s="132"/>
      <c r="J212" s="132"/>
      <c r="K212" s="132"/>
      <c r="L212" s="132"/>
      <c r="M212" s="132"/>
      <c r="N212" s="3">
        <v>4</v>
      </c>
    </row>
    <row r="213" spans="3:15" x14ac:dyDescent="0.25">
      <c r="C213" s="42"/>
      <c r="D213" s="121" t="s">
        <v>199</v>
      </c>
      <c r="E213" s="121"/>
      <c r="F213" s="121"/>
      <c r="G213" s="121"/>
      <c r="H213" s="121"/>
      <c r="I213" s="121"/>
      <c r="J213" s="121"/>
      <c r="K213" s="121"/>
      <c r="L213" s="121"/>
      <c r="M213" s="121"/>
      <c r="N213" s="67">
        <f>AVERAGE(N210:N212)</f>
        <v>4.666666666666667</v>
      </c>
      <c r="O213" s="15" t="s">
        <v>2</v>
      </c>
    </row>
    <row r="214" spans="3:15" x14ac:dyDescent="0.25">
      <c r="C214" s="42"/>
      <c r="D214" s="42"/>
      <c r="E214" s="42"/>
      <c r="F214" s="42"/>
      <c r="G214" s="42"/>
      <c r="H214" s="42"/>
      <c r="I214" s="42"/>
      <c r="J214" s="42"/>
      <c r="K214" s="42"/>
      <c r="L214" s="42"/>
      <c r="M214" s="42"/>
      <c r="N214" s="40"/>
    </row>
    <row r="215" spans="3:15" x14ac:dyDescent="0.25">
      <c r="C215" s="42"/>
      <c r="D215" s="42"/>
      <c r="E215" s="42"/>
      <c r="F215" s="42"/>
      <c r="G215" s="42"/>
      <c r="H215" s="42"/>
      <c r="I215" s="42"/>
      <c r="J215" s="42"/>
      <c r="K215" s="42"/>
      <c r="L215" s="42"/>
      <c r="M215" s="42"/>
      <c r="N215" s="40"/>
    </row>
    <row r="216" spans="3:15" x14ac:dyDescent="0.25">
      <c r="C216" s="122" t="s">
        <v>143</v>
      </c>
      <c r="D216" s="122"/>
      <c r="E216" s="122"/>
      <c r="F216" s="122"/>
      <c r="G216" s="122"/>
      <c r="H216" s="122"/>
      <c r="I216" s="122"/>
      <c r="J216" s="122"/>
      <c r="K216" s="122"/>
      <c r="L216" s="122"/>
      <c r="M216" s="122"/>
      <c r="N216" s="40"/>
    </row>
    <row r="217" spans="3:15" x14ac:dyDescent="0.25">
      <c r="C217" s="122"/>
      <c r="D217" s="122"/>
      <c r="E217" s="122"/>
      <c r="F217" s="122"/>
      <c r="G217" s="122"/>
      <c r="H217" s="122"/>
      <c r="I217" s="122"/>
      <c r="J217" s="122"/>
      <c r="K217" s="122"/>
      <c r="L217" s="122"/>
      <c r="M217" s="122"/>
    </row>
    <row r="218" spans="3:15" ht="15.75" thickBot="1" x14ac:dyDescent="0.3">
      <c r="C218" s="122"/>
      <c r="D218" s="122"/>
      <c r="E218" s="122"/>
      <c r="F218" s="122"/>
      <c r="G218" s="122"/>
      <c r="H218" s="122"/>
      <c r="I218" s="122"/>
      <c r="J218" s="122"/>
      <c r="K218" s="122"/>
      <c r="L218" s="122"/>
      <c r="M218" s="122"/>
      <c r="N218" s="46" t="s">
        <v>0</v>
      </c>
    </row>
    <row r="219" spans="3:15" ht="30" customHeight="1" x14ac:dyDescent="0.25">
      <c r="C219" s="42"/>
      <c r="D219" s="132" t="s">
        <v>144</v>
      </c>
      <c r="E219" s="132"/>
      <c r="F219" s="132"/>
      <c r="G219" s="132"/>
      <c r="H219" s="132"/>
      <c r="I219" s="132"/>
      <c r="J219" s="132"/>
      <c r="K219" s="132"/>
      <c r="L219" s="132"/>
      <c r="M219" s="132"/>
      <c r="N219" s="1">
        <v>5</v>
      </c>
    </row>
    <row r="220" spans="3:15" ht="30" customHeight="1" x14ac:dyDescent="0.25">
      <c r="C220" s="42"/>
      <c r="D220" s="132" t="s">
        <v>145</v>
      </c>
      <c r="E220" s="132"/>
      <c r="F220" s="132"/>
      <c r="G220" s="132"/>
      <c r="H220" s="132"/>
      <c r="I220" s="132"/>
      <c r="J220" s="132"/>
      <c r="K220" s="132"/>
      <c r="L220" s="132"/>
      <c r="M220" s="132"/>
      <c r="N220" s="2">
        <v>3</v>
      </c>
    </row>
    <row r="221" spans="3:15" ht="30" customHeight="1" thickBot="1" x14ac:dyDescent="0.3">
      <c r="C221" s="42"/>
      <c r="D221" s="132" t="s">
        <v>146</v>
      </c>
      <c r="E221" s="132"/>
      <c r="F221" s="132"/>
      <c r="G221" s="132"/>
      <c r="H221" s="132"/>
      <c r="I221" s="132"/>
      <c r="J221" s="132"/>
      <c r="K221" s="132"/>
      <c r="L221" s="132"/>
      <c r="M221" s="132"/>
      <c r="N221" s="3">
        <v>5</v>
      </c>
    </row>
    <row r="222" spans="3:15" x14ac:dyDescent="0.25">
      <c r="C222" s="42"/>
      <c r="D222" s="121" t="s">
        <v>199</v>
      </c>
      <c r="E222" s="121"/>
      <c r="F222" s="121"/>
      <c r="G222" s="121"/>
      <c r="H222" s="121"/>
      <c r="I222" s="121"/>
      <c r="J222" s="121"/>
      <c r="K222" s="121"/>
      <c r="L222" s="121"/>
      <c r="M222" s="121"/>
      <c r="N222" s="67">
        <f>AVERAGE(N219:N221)</f>
        <v>4.333333333333333</v>
      </c>
      <c r="O222" s="15" t="s">
        <v>3</v>
      </c>
    </row>
    <row r="223" spans="3:15" x14ac:dyDescent="0.25">
      <c r="C223" s="42"/>
      <c r="D223" s="42"/>
      <c r="E223" s="42"/>
      <c r="F223" s="42"/>
      <c r="G223" s="42"/>
      <c r="H223" s="42"/>
      <c r="I223" s="42"/>
      <c r="J223" s="42"/>
      <c r="K223" s="42"/>
      <c r="L223" s="42"/>
      <c r="M223" s="42"/>
      <c r="N223" s="40"/>
    </row>
    <row r="224" spans="3:15" x14ac:dyDescent="0.25">
      <c r="C224" s="125" t="s">
        <v>121</v>
      </c>
      <c r="D224" s="125"/>
      <c r="E224" s="125"/>
      <c r="F224" s="74" t="str">
        <f>IF(AND(N222&lt;3,N213&lt;3),"Self-contained",IF(AND(N222&gt;3,N213&lt;3),"Collaborative Community",IF(AND(N222&lt;3,N213&gt;3),"Outsourcer",IF(AND(N222&gt;3,N213&gt;3),"Confederation",IF(AND(N222&lt;3,N213=3),"Outsourcer/Self-contained",IF(AND(N222&gt;3,N213=3),"Confederation/Collaborative Community",IF(AND(N222=3,N213&gt;3),"Outsourcer/Confederation",IF(AND(N222=3,N213&lt;3),"Self-contained/Collaborative Community",IF(AND(N222=3,N213=3),"Outsourcer/Confederation/Self-contained/Collaborative Community","ERROR")))))))))</f>
        <v>Confederation</v>
      </c>
      <c r="G224" s="75"/>
      <c r="H224" s="42"/>
      <c r="I224" s="42"/>
      <c r="J224" s="42"/>
      <c r="K224" s="42"/>
      <c r="L224" s="42"/>
      <c r="M224" s="42"/>
      <c r="N224" s="40"/>
    </row>
    <row r="225" spans="3:16" x14ac:dyDescent="0.25">
      <c r="N225" s="20"/>
    </row>
    <row r="226" spans="3:16" x14ac:dyDescent="0.25">
      <c r="N226" s="20"/>
    </row>
    <row r="227" spans="3:16" x14ac:dyDescent="0.25">
      <c r="N227" s="20"/>
    </row>
    <row r="228" spans="3:16" ht="21" customHeight="1" x14ac:dyDescent="0.25">
      <c r="C228" s="119" t="s">
        <v>309</v>
      </c>
      <c r="D228" s="119"/>
      <c r="E228" s="119"/>
      <c r="F228" s="119"/>
      <c r="G228" s="119"/>
      <c r="H228" s="119"/>
      <c r="I228" s="119"/>
      <c r="J228" s="119"/>
      <c r="K228" s="119"/>
      <c r="L228" s="119"/>
      <c r="M228" s="119"/>
      <c r="N228" s="119"/>
      <c r="O228" s="119"/>
    </row>
    <row r="229" spans="3:16" ht="21" customHeight="1" x14ac:dyDescent="0.25">
      <c r="C229" s="119"/>
      <c r="D229" s="119"/>
      <c r="E229" s="119"/>
      <c r="F229" s="119"/>
      <c r="G229" s="119"/>
      <c r="H229" s="119"/>
      <c r="I229" s="119"/>
      <c r="J229" s="119"/>
      <c r="K229" s="119"/>
      <c r="L229" s="119"/>
      <c r="M229" s="119"/>
      <c r="N229" s="119"/>
      <c r="O229" s="119"/>
    </row>
    <row r="230" spans="3:16" ht="25.35" customHeight="1" x14ac:dyDescent="0.25">
      <c r="C230" s="129"/>
      <c r="D230" s="129"/>
      <c r="E230" s="129"/>
      <c r="F230" s="129"/>
      <c r="G230" s="129"/>
      <c r="H230" s="129"/>
      <c r="I230" s="129"/>
      <c r="J230" s="129"/>
      <c r="K230" s="129"/>
      <c r="L230" s="129"/>
      <c r="M230" s="129"/>
      <c r="N230" s="129"/>
      <c r="O230" s="129"/>
    </row>
    <row r="231" spans="3:16" x14ac:dyDescent="0.25">
      <c r="C231" s="32"/>
      <c r="E231" s="32"/>
      <c r="F231" s="32"/>
      <c r="G231" s="32"/>
      <c r="H231" s="32"/>
      <c r="I231" s="32"/>
      <c r="J231" s="32"/>
      <c r="K231" s="32"/>
      <c r="L231" s="32"/>
      <c r="M231" s="32"/>
    </row>
    <row r="232" spans="3:16" x14ac:dyDescent="0.25">
      <c r="C232" s="139" t="s">
        <v>55</v>
      </c>
      <c r="D232" s="139"/>
      <c r="E232" s="139"/>
      <c r="F232" s="139"/>
      <c r="G232" s="139"/>
      <c r="H232" s="139"/>
      <c r="I232" s="139"/>
      <c r="J232" s="139"/>
      <c r="K232" s="139"/>
      <c r="L232" s="139"/>
      <c r="M232" s="139"/>
      <c r="P232" s="71"/>
    </row>
    <row r="233" spans="3:16" ht="15.75" thickBot="1" x14ac:dyDescent="0.3">
      <c r="C233" s="136" t="s">
        <v>147</v>
      </c>
      <c r="D233" s="136"/>
      <c r="E233" s="136"/>
      <c r="F233" s="136"/>
      <c r="G233" s="136"/>
      <c r="H233" s="136"/>
      <c r="I233" s="136"/>
      <c r="J233" s="136"/>
      <c r="K233" s="136"/>
      <c r="L233" s="136"/>
      <c r="M233" s="136"/>
      <c r="N233" s="46" t="s">
        <v>0</v>
      </c>
    </row>
    <row r="234" spans="3:16" ht="30" customHeight="1" x14ac:dyDescent="0.25">
      <c r="C234" s="28"/>
      <c r="D234" s="132" t="s">
        <v>56</v>
      </c>
      <c r="E234" s="132"/>
      <c r="F234" s="132"/>
      <c r="G234" s="132"/>
      <c r="H234" s="132"/>
      <c r="I234" s="132"/>
      <c r="J234" s="132"/>
      <c r="K234" s="132"/>
      <c r="L234" s="132"/>
      <c r="M234" s="132"/>
      <c r="N234" s="1">
        <v>1</v>
      </c>
    </row>
    <row r="235" spans="3:16" ht="30" customHeight="1" x14ac:dyDescent="0.25">
      <c r="C235" s="28"/>
      <c r="D235" s="132" t="s">
        <v>57</v>
      </c>
      <c r="E235" s="132"/>
      <c r="F235" s="132"/>
      <c r="G235" s="132"/>
      <c r="H235" s="132"/>
      <c r="I235" s="132"/>
      <c r="J235" s="132"/>
      <c r="K235" s="132"/>
      <c r="L235" s="132"/>
      <c r="M235" s="132"/>
      <c r="N235" s="2">
        <v>1</v>
      </c>
    </row>
    <row r="236" spans="3:16" ht="30" customHeight="1" thickBot="1" x14ac:dyDescent="0.3">
      <c r="C236" s="28"/>
      <c r="D236" s="132" t="s">
        <v>58</v>
      </c>
      <c r="E236" s="132"/>
      <c r="F236" s="132"/>
      <c r="G236" s="132"/>
      <c r="H236" s="132"/>
      <c r="I236" s="132"/>
      <c r="J236" s="132"/>
      <c r="K236" s="132"/>
      <c r="L236" s="132"/>
      <c r="M236" s="132"/>
      <c r="N236" s="7">
        <v>2</v>
      </c>
    </row>
    <row r="237" spans="3:16" x14ac:dyDescent="0.25">
      <c r="C237" s="28"/>
      <c r="D237" s="134" t="s">
        <v>285</v>
      </c>
      <c r="E237" s="134"/>
      <c r="F237" s="134"/>
      <c r="G237" s="134"/>
      <c r="H237" s="134"/>
      <c r="I237" s="134"/>
      <c r="J237" s="134"/>
      <c r="K237" s="134"/>
      <c r="L237" s="134"/>
      <c r="M237" s="134"/>
      <c r="N237" s="67">
        <f>6-AVERAGE(N234:N236)</f>
        <v>4.666666666666667</v>
      </c>
      <c r="O237" s="76" t="s">
        <v>3</v>
      </c>
    </row>
    <row r="238" spans="3:16" x14ac:dyDescent="0.25">
      <c r="C238" s="32"/>
      <c r="O238" s="14"/>
    </row>
    <row r="239" spans="3:16" ht="15.75" thickBot="1" x14ac:dyDescent="0.3">
      <c r="C239" s="133" t="s">
        <v>148</v>
      </c>
      <c r="D239" s="133"/>
      <c r="E239" s="133"/>
      <c r="F239" s="133"/>
      <c r="G239" s="133"/>
      <c r="H239" s="133"/>
      <c r="I239" s="133"/>
      <c r="J239" s="133"/>
      <c r="K239" s="133"/>
      <c r="L239" s="133"/>
      <c r="M239" s="133"/>
      <c r="N239" s="46" t="s">
        <v>0</v>
      </c>
      <c r="O239" s="14"/>
    </row>
    <row r="240" spans="3:16" ht="30" customHeight="1" x14ac:dyDescent="0.25">
      <c r="C240" s="77"/>
      <c r="D240" s="132" t="s">
        <v>59</v>
      </c>
      <c r="E240" s="132"/>
      <c r="F240" s="132"/>
      <c r="G240" s="132"/>
      <c r="H240" s="132"/>
      <c r="I240" s="132"/>
      <c r="J240" s="132"/>
      <c r="K240" s="132"/>
      <c r="L240" s="132"/>
      <c r="M240" s="132"/>
      <c r="N240" s="1">
        <v>1</v>
      </c>
      <c r="O240" s="14"/>
    </row>
    <row r="241" spans="3:15" ht="30" customHeight="1" x14ac:dyDescent="0.25">
      <c r="C241" s="77"/>
      <c r="D241" s="132" t="s">
        <v>60</v>
      </c>
      <c r="E241" s="132"/>
      <c r="F241" s="132"/>
      <c r="G241" s="132"/>
      <c r="H241" s="132"/>
      <c r="I241" s="132"/>
      <c r="J241" s="132"/>
      <c r="K241" s="132"/>
      <c r="L241" s="132"/>
      <c r="M241" s="132"/>
      <c r="N241" s="2">
        <v>3</v>
      </c>
      <c r="O241" s="14"/>
    </row>
    <row r="242" spans="3:15" ht="30" customHeight="1" thickBot="1" x14ac:dyDescent="0.3">
      <c r="C242" s="77"/>
      <c r="D242" s="132" t="s">
        <v>149</v>
      </c>
      <c r="E242" s="132"/>
      <c r="F242" s="132"/>
      <c r="G242" s="132"/>
      <c r="H242" s="132"/>
      <c r="I242" s="132"/>
      <c r="J242" s="132"/>
      <c r="K242" s="132"/>
      <c r="L242" s="132"/>
      <c r="M242" s="132"/>
      <c r="N242" s="7">
        <v>4</v>
      </c>
      <c r="O242" s="14"/>
    </row>
    <row r="243" spans="3:15" ht="15" customHeight="1" x14ac:dyDescent="0.25">
      <c r="C243" s="77"/>
      <c r="D243" s="134" t="s">
        <v>286</v>
      </c>
      <c r="E243" s="134"/>
      <c r="F243" s="134"/>
      <c r="G243" s="134"/>
      <c r="H243" s="134"/>
      <c r="I243" s="134"/>
      <c r="J243" s="134"/>
      <c r="K243" s="134"/>
      <c r="L243" s="134"/>
      <c r="M243" s="134"/>
      <c r="N243" s="67">
        <f>6-AVERAGE(N240:N242)</f>
        <v>3.3333333333333335</v>
      </c>
      <c r="O243" s="76" t="s">
        <v>2</v>
      </c>
    </row>
    <row r="244" spans="3:15" x14ac:dyDescent="0.25">
      <c r="C244" s="77"/>
      <c r="D244" s="77"/>
      <c r="E244" s="77"/>
      <c r="F244" s="77"/>
      <c r="G244" s="77"/>
      <c r="H244" s="77"/>
      <c r="I244" s="77"/>
      <c r="J244" s="77"/>
      <c r="K244" s="77"/>
      <c r="L244" s="77"/>
      <c r="M244" s="78"/>
      <c r="N244" s="40"/>
      <c r="O244" s="76"/>
    </row>
    <row r="245" spans="3:15" x14ac:dyDescent="0.25">
      <c r="C245" s="125" t="s">
        <v>121</v>
      </c>
      <c r="D245" s="125"/>
      <c r="E245" s="125"/>
      <c r="F245" s="74" t="str">
        <f>IF(AND(N237&lt;3,N243&lt;3),"Orderly",IF(AND(N237&gt;3,N243&lt;3),"Fragmented",IF(AND(N237&lt;3,N243&gt;3),"Complicated",IF(AND(N237&gt;3,N243&gt;3),"Knotty",IF(AND(N237=3,N243&lt;3),"Orderly/Fragmented",IF(AND(N237=3,N243&gt;3),"Complicated/Knotty",IF(AND(N237&lt;3,N243=3),"Complicated/Orderly",IF(AND(N237&gt;3,N243=3),"Knotty/Fragmented",IF(AND(N237=3,N243=3),"Complicated/Knotty/Orderly/Fragmented","ERROR")))))))))</f>
        <v>Knotty</v>
      </c>
      <c r="G245" s="77"/>
      <c r="H245" s="77"/>
      <c r="I245" s="77"/>
      <c r="J245" s="77"/>
      <c r="K245" s="77"/>
      <c r="L245" s="77"/>
      <c r="M245" s="78"/>
      <c r="N245" s="40"/>
      <c r="O245" s="71"/>
    </row>
    <row r="246" spans="3:15" x14ac:dyDescent="0.25">
      <c r="C246" s="77"/>
      <c r="D246" s="77"/>
      <c r="E246" s="77"/>
      <c r="F246" s="77"/>
      <c r="G246" s="77"/>
      <c r="H246" s="77"/>
      <c r="I246" s="77"/>
      <c r="J246" s="77"/>
      <c r="K246" s="77"/>
      <c r="L246" s="77"/>
      <c r="M246" s="78"/>
      <c r="N246" s="40"/>
      <c r="O246" s="71"/>
    </row>
    <row r="247" spans="3:15" x14ac:dyDescent="0.25">
      <c r="C247" s="77"/>
      <c r="D247" s="77"/>
      <c r="E247" s="77"/>
      <c r="F247" s="77"/>
      <c r="G247" s="77"/>
      <c r="H247" s="77"/>
      <c r="I247" s="77"/>
      <c r="J247" s="77"/>
      <c r="K247" s="77"/>
      <c r="L247" s="77"/>
      <c r="M247" s="78"/>
      <c r="N247" s="40"/>
      <c r="O247" s="71"/>
    </row>
    <row r="250" spans="3:15" ht="21" customHeight="1" x14ac:dyDescent="0.25">
      <c r="C250" s="120" t="s">
        <v>211</v>
      </c>
      <c r="D250" s="120"/>
      <c r="E250" s="120"/>
      <c r="F250" s="120"/>
      <c r="G250" s="120"/>
      <c r="H250" s="120"/>
      <c r="I250" s="120"/>
      <c r="J250" s="120"/>
      <c r="K250" s="120"/>
      <c r="L250" s="120"/>
      <c r="M250" s="120"/>
      <c r="N250" s="120"/>
      <c r="O250" s="120"/>
    </row>
    <row r="251" spans="3:15" ht="21" customHeight="1" x14ac:dyDescent="0.25">
      <c r="C251" s="120"/>
      <c r="D251" s="120"/>
      <c r="E251" s="120"/>
      <c r="F251" s="120"/>
      <c r="G251" s="120"/>
      <c r="H251" s="120"/>
      <c r="I251" s="120"/>
      <c r="J251" s="120"/>
      <c r="K251" s="120"/>
      <c r="L251" s="120"/>
      <c r="M251" s="120"/>
      <c r="N251" s="120"/>
      <c r="O251" s="120"/>
    </row>
    <row r="252" spans="3:15" ht="25.35" customHeight="1" x14ac:dyDescent="0.25">
      <c r="C252" s="129"/>
      <c r="D252" s="129"/>
      <c r="E252" s="129"/>
      <c r="F252" s="129"/>
      <c r="G252" s="129"/>
      <c r="H252" s="129"/>
      <c r="I252" s="129"/>
      <c r="J252" s="129"/>
      <c r="K252" s="129"/>
      <c r="L252" s="129"/>
      <c r="M252" s="129"/>
      <c r="N252" s="129"/>
      <c r="O252" s="129"/>
    </row>
    <row r="253" spans="3:15" ht="15" customHeight="1" x14ac:dyDescent="0.25">
      <c r="C253" s="32"/>
      <c r="E253" s="32"/>
      <c r="F253" s="32"/>
      <c r="G253" s="32"/>
      <c r="H253" s="32"/>
      <c r="I253" s="32"/>
      <c r="J253" s="32"/>
      <c r="K253" s="32"/>
      <c r="L253" s="32"/>
      <c r="M253" s="32"/>
    </row>
    <row r="254" spans="3:15" ht="15" customHeight="1" x14ac:dyDescent="0.25">
      <c r="C254" s="122" t="s">
        <v>150</v>
      </c>
      <c r="D254" s="122"/>
      <c r="E254" s="122"/>
      <c r="F254" s="122"/>
      <c r="G254" s="122"/>
      <c r="H254" s="122"/>
      <c r="I254" s="122"/>
      <c r="J254" s="122"/>
      <c r="K254" s="122"/>
      <c r="L254" s="122"/>
      <c r="M254" s="122"/>
    </row>
    <row r="255" spans="3:15" ht="15" customHeight="1" x14ac:dyDescent="0.25">
      <c r="C255" s="122"/>
      <c r="D255" s="122"/>
      <c r="E255" s="122"/>
      <c r="F255" s="122"/>
      <c r="G255" s="122"/>
      <c r="H255" s="122"/>
      <c r="I255" s="122"/>
      <c r="J255" s="122"/>
      <c r="K255" s="122"/>
      <c r="L255" s="122"/>
      <c r="M255" s="122"/>
    </row>
    <row r="256" spans="3:15" ht="15" customHeight="1" x14ac:dyDescent="0.25">
      <c r="C256" s="122"/>
      <c r="D256" s="122"/>
      <c r="E256" s="122"/>
      <c r="F256" s="122"/>
      <c r="G256" s="122"/>
      <c r="H256" s="122"/>
      <c r="I256" s="122"/>
      <c r="J256" s="122"/>
      <c r="K256" s="122"/>
      <c r="L256" s="122"/>
      <c r="M256" s="122"/>
    </row>
    <row r="257" spans="3:15" ht="15" customHeight="1" x14ac:dyDescent="0.25">
      <c r="C257" s="42"/>
      <c r="D257" s="42"/>
      <c r="E257" s="42"/>
      <c r="F257" s="42"/>
      <c r="G257" s="42"/>
      <c r="H257" s="42"/>
      <c r="I257" s="42"/>
      <c r="J257" s="42"/>
      <c r="K257" s="42"/>
      <c r="L257" s="42"/>
      <c r="M257" s="42"/>
    </row>
    <row r="258" spans="3:15" ht="15" customHeight="1" x14ac:dyDescent="0.25">
      <c r="C258" s="42"/>
      <c r="D258" s="42"/>
      <c r="E258" s="42"/>
      <c r="F258" s="42"/>
      <c r="G258" s="42"/>
      <c r="H258" s="42"/>
      <c r="I258" s="42"/>
      <c r="J258" s="42"/>
      <c r="K258" s="42"/>
      <c r="L258" s="42"/>
      <c r="M258" s="42"/>
    </row>
    <row r="259" spans="3:15" x14ac:dyDescent="0.25">
      <c r="C259" s="121" t="s">
        <v>151</v>
      </c>
      <c r="D259" s="121"/>
      <c r="E259" s="121"/>
      <c r="F259" s="121"/>
      <c r="G259" s="121"/>
      <c r="H259" s="121"/>
      <c r="I259" s="121"/>
      <c r="J259" s="121"/>
      <c r="K259" s="121"/>
      <c r="L259" s="121"/>
      <c r="M259" s="121"/>
    </row>
    <row r="260" spans="3:15" ht="45" customHeight="1" thickBot="1" x14ac:dyDescent="0.3">
      <c r="D260" s="122" t="s">
        <v>152</v>
      </c>
      <c r="E260" s="122"/>
      <c r="F260" s="122"/>
      <c r="G260" s="122"/>
      <c r="H260" s="122"/>
      <c r="I260" s="122"/>
      <c r="J260" s="122"/>
      <c r="K260" s="122"/>
      <c r="L260" s="122"/>
      <c r="M260" s="122"/>
      <c r="N260" s="46" t="s">
        <v>200</v>
      </c>
    </row>
    <row r="261" spans="3:15" ht="20.100000000000001" customHeight="1" x14ac:dyDescent="0.25">
      <c r="C261" s="42"/>
      <c r="D261" s="79" t="s">
        <v>99</v>
      </c>
      <c r="E261" s="123" t="s">
        <v>96</v>
      </c>
      <c r="F261" s="123"/>
      <c r="G261" s="123"/>
      <c r="H261" s="123"/>
      <c r="I261" s="123"/>
      <c r="J261" s="123"/>
      <c r="K261" s="123"/>
      <c r="L261" s="123"/>
      <c r="M261" s="124"/>
      <c r="N261" s="1"/>
      <c r="O261" s="80"/>
    </row>
    <row r="262" spans="3:15" ht="20.100000000000001" customHeight="1" x14ac:dyDescent="0.25">
      <c r="C262" s="42"/>
      <c r="D262" s="79" t="s">
        <v>100</v>
      </c>
      <c r="E262" s="123" t="s">
        <v>109</v>
      </c>
      <c r="F262" s="123"/>
      <c r="G262" s="123"/>
      <c r="H262" s="123"/>
      <c r="I262" s="123"/>
      <c r="J262" s="123"/>
      <c r="K262" s="123"/>
      <c r="L262" s="123"/>
      <c r="M262" s="124"/>
      <c r="N262" s="2"/>
      <c r="O262" s="80"/>
    </row>
    <row r="263" spans="3:15" ht="20.100000000000001" customHeight="1" x14ac:dyDescent="0.25">
      <c r="C263" s="42"/>
      <c r="D263" s="79" t="s">
        <v>101</v>
      </c>
      <c r="E263" s="123" t="s">
        <v>110</v>
      </c>
      <c r="F263" s="123"/>
      <c r="G263" s="123"/>
      <c r="H263" s="123"/>
      <c r="I263" s="123"/>
      <c r="J263" s="123"/>
      <c r="K263" s="123"/>
      <c r="L263" s="123"/>
      <c r="M263" s="124"/>
      <c r="N263" s="2"/>
      <c r="O263" s="80"/>
    </row>
    <row r="264" spans="3:15" ht="20.100000000000001" customHeight="1" x14ac:dyDescent="0.25">
      <c r="C264" s="42"/>
      <c r="D264" s="79" t="s">
        <v>102</v>
      </c>
      <c r="E264" s="123" t="s">
        <v>97</v>
      </c>
      <c r="F264" s="123"/>
      <c r="G264" s="123"/>
      <c r="H264" s="123"/>
      <c r="I264" s="123"/>
      <c r="J264" s="123"/>
      <c r="K264" s="123"/>
      <c r="L264" s="123"/>
      <c r="M264" s="124"/>
      <c r="N264" s="2"/>
      <c r="O264" s="80"/>
    </row>
    <row r="265" spans="3:15" ht="20.100000000000001" customHeight="1" thickBot="1" x14ac:dyDescent="0.3">
      <c r="C265" s="42"/>
      <c r="D265" s="79" t="s">
        <v>103</v>
      </c>
      <c r="E265" s="123" t="s">
        <v>98</v>
      </c>
      <c r="F265" s="123"/>
      <c r="G265" s="123"/>
      <c r="H265" s="123"/>
      <c r="I265" s="123"/>
      <c r="J265" s="123"/>
      <c r="K265" s="123"/>
      <c r="L265" s="123"/>
      <c r="M265" s="124"/>
      <c r="N265" s="7" t="s">
        <v>1</v>
      </c>
      <c r="O265" s="80"/>
    </row>
    <row r="266" spans="3:15" ht="15" customHeight="1" x14ac:dyDescent="0.25">
      <c r="C266" s="42"/>
      <c r="D266" s="121" t="s">
        <v>287</v>
      </c>
      <c r="E266" s="121"/>
      <c r="F266" s="121"/>
      <c r="G266" s="121"/>
      <c r="H266" s="121"/>
      <c r="I266" s="121"/>
      <c r="J266" s="121"/>
      <c r="K266" s="121"/>
      <c r="L266" s="121"/>
      <c r="M266" s="121"/>
      <c r="N266" s="63">
        <f>IF(N261&gt;0,1,IF(N262&gt;0,2,IF(N263&gt;0,3,IF(N264&gt;0,4,IF(N265&gt;0,5,0)))))</f>
        <v>5</v>
      </c>
      <c r="O266" s="15" t="s">
        <v>2</v>
      </c>
    </row>
    <row r="267" spans="3:15" ht="15" customHeight="1" x14ac:dyDescent="0.25">
      <c r="C267" s="42"/>
      <c r="D267" s="42"/>
      <c r="E267" s="42"/>
      <c r="F267" s="42"/>
      <c r="G267" s="42"/>
      <c r="H267" s="42"/>
      <c r="I267" s="42"/>
      <c r="J267" s="42"/>
      <c r="K267" s="64"/>
      <c r="L267" s="64"/>
      <c r="M267" s="64"/>
      <c r="N267" s="64"/>
    </row>
    <row r="268" spans="3:15" x14ac:dyDescent="0.25">
      <c r="O268" s="14"/>
    </row>
    <row r="269" spans="3:15" x14ac:dyDescent="0.25">
      <c r="C269" s="136" t="s">
        <v>153</v>
      </c>
      <c r="D269" s="136"/>
      <c r="E269" s="136"/>
      <c r="F269" s="136"/>
      <c r="G269" s="136"/>
      <c r="H269" s="136"/>
      <c r="I269" s="136"/>
      <c r="J269" s="136"/>
      <c r="K269" s="136"/>
      <c r="L269" s="136"/>
      <c r="M269" s="136"/>
    </row>
    <row r="270" spans="3:15" ht="30" customHeight="1" thickBot="1" x14ac:dyDescent="0.3">
      <c r="D270" s="122" t="s">
        <v>61</v>
      </c>
      <c r="E270" s="122"/>
      <c r="F270" s="122"/>
      <c r="G270" s="122"/>
      <c r="H270" s="122"/>
      <c r="I270" s="122"/>
      <c r="J270" s="122"/>
      <c r="K270" s="122"/>
      <c r="L270" s="122"/>
      <c r="M270" s="122"/>
      <c r="N270" s="46" t="s">
        <v>200</v>
      </c>
    </row>
    <row r="271" spans="3:15" ht="20.100000000000001" customHeight="1" x14ac:dyDescent="0.25">
      <c r="C271" s="28"/>
      <c r="D271" s="79" t="s">
        <v>99</v>
      </c>
      <c r="E271" s="123" t="s">
        <v>104</v>
      </c>
      <c r="F271" s="123"/>
      <c r="G271" s="123"/>
      <c r="H271" s="123"/>
      <c r="I271" s="123"/>
      <c r="J271" s="123"/>
      <c r="K271" s="123"/>
      <c r="L271" s="123"/>
      <c r="M271" s="124"/>
      <c r="N271" s="1"/>
      <c r="O271" s="81"/>
    </row>
    <row r="272" spans="3:15" ht="20.100000000000001" customHeight="1" x14ac:dyDescent="0.25">
      <c r="C272" s="28"/>
      <c r="D272" s="79" t="s">
        <v>100</v>
      </c>
      <c r="E272" s="123" t="s">
        <v>105</v>
      </c>
      <c r="F272" s="123"/>
      <c r="G272" s="123"/>
      <c r="H272" s="123"/>
      <c r="I272" s="123"/>
      <c r="J272" s="123"/>
      <c r="K272" s="123"/>
      <c r="L272" s="123"/>
      <c r="M272" s="124"/>
      <c r="N272" s="2" t="s">
        <v>1</v>
      </c>
      <c r="O272" s="81"/>
    </row>
    <row r="273" spans="1:16" ht="20.100000000000001" customHeight="1" x14ac:dyDescent="0.25">
      <c r="C273" s="28"/>
      <c r="D273" s="79" t="s">
        <v>101</v>
      </c>
      <c r="E273" s="123" t="s">
        <v>106</v>
      </c>
      <c r="F273" s="123"/>
      <c r="G273" s="123"/>
      <c r="H273" s="123"/>
      <c r="I273" s="123"/>
      <c r="J273" s="123"/>
      <c r="K273" s="123"/>
      <c r="L273" s="123"/>
      <c r="M273" s="124"/>
      <c r="N273" s="2"/>
      <c r="O273" s="81"/>
    </row>
    <row r="274" spans="1:16" ht="20.100000000000001" customHeight="1" x14ac:dyDescent="0.25">
      <c r="C274" s="28"/>
      <c r="D274" s="79" t="s">
        <v>102</v>
      </c>
      <c r="E274" s="123" t="s">
        <v>107</v>
      </c>
      <c r="F274" s="123"/>
      <c r="G274" s="123"/>
      <c r="H274" s="123"/>
      <c r="I274" s="123"/>
      <c r="J274" s="123"/>
      <c r="K274" s="123"/>
      <c r="L274" s="123"/>
      <c r="M274" s="124"/>
      <c r="N274" s="2"/>
      <c r="O274" s="81"/>
    </row>
    <row r="275" spans="1:16" ht="20.100000000000001" customHeight="1" thickBot="1" x14ac:dyDescent="0.3">
      <c r="C275" s="28"/>
      <c r="D275" s="79" t="s">
        <v>103</v>
      </c>
      <c r="E275" s="123" t="s">
        <v>108</v>
      </c>
      <c r="F275" s="123"/>
      <c r="G275" s="123"/>
      <c r="H275" s="123"/>
      <c r="I275" s="123"/>
      <c r="J275" s="123"/>
      <c r="K275" s="123"/>
      <c r="L275" s="123"/>
      <c r="M275" s="124"/>
      <c r="N275" s="7"/>
      <c r="O275" s="81"/>
    </row>
    <row r="276" spans="1:16" x14ac:dyDescent="0.25">
      <c r="C276" s="32"/>
      <c r="D276" s="136" t="s">
        <v>288</v>
      </c>
      <c r="E276" s="136"/>
      <c r="F276" s="136"/>
      <c r="G276" s="136"/>
      <c r="H276" s="136"/>
      <c r="I276" s="136"/>
      <c r="J276" s="136"/>
      <c r="K276" s="136"/>
      <c r="L276" s="136"/>
      <c r="M276" s="136"/>
      <c r="N276" s="63">
        <f>IF(N271&gt;0,1,IF(N272&gt;0,2,IF(N273&gt;0,3,IF(N274&gt;0,4,IF(N275&gt;0,5,0)))))</f>
        <v>2</v>
      </c>
      <c r="O276" s="15" t="s">
        <v>3</v>
      </c>
    </row>
    <row r="277" spans="1:16" x14ac:dyDescent="0.25">
      <c r="C277" s="32"/>
      <c r="D277" s="28"/>
      <c r="E277" s="28"/>
      <c r="F277" s="28"/>
      <c r="G277" s="28"/>
      <c r="H277" s="28"/>
      <c r="I277" s="28"/>
      <c r="J277" s="28"/>
      <c r="K277" s="43"/>
      <c r="L277" s="43"/>
      <c r="M277" s="43"/>
      <c r="N277" s="64"/>
    </row>
    <row r="278" spans="1:16" x14ac:dyDescent="0.25">
      <c r="C278" s="125" t="s">
        <v>121</v>
      </c>
      <c r="D278" s="125"/>
      <c r="E278" s="125"/>
      <c r="F278" s="74" t="str">
        <f>IF(AND(N276&lt;3,N266&lt;3,N276&gt;=1,N266&gt;=1),"Shop",IF(AND(N276&gt;3,N266&gt;3),"Office",IF(AND(N276&lt;3,N266&gt;3),"Factory",IF(AND(N276&gt;3,N266&lt;3),"Laboratory",IF(AND(N276=3,N266&lt;3),"Shop/Laboratory",IF(AND(N276=3,N266&gt;3),"Factory/Shop",IF(AND(N276&lt;3,N266=3),"Factory/Shop",IF(AND(N276&gt;3,N266=3),"Office/Laboratory",IF(AND(N276=3,N266=3),"Factory/Office/Shop/Laboratory",IF(AND(N276&lt;1,N266&lt;1),"#DIV/0!","ERROR"))))))))))</f>
        <v>Factory</v>
      </c>
      <c r="G278" s="28"/>
      <c r="H278" s="28"/>
      <c r="I278" s="28"/>
      <c r="J278" s="28"/>
      <c r="K278" s="43"/>
      <c r="L278" s="43"/>
      <c r="M278" s="43"/>
      <c r="N278" s="82"/>
    </row>
    <row r="279" spans="1:16" x14ac:dyDescent="0.25">
      <c r="C279" s="36"/>
      <c r="D279" s="36"/>
      <c r="E279" s="36"/>
      <c r="F279" s="28"/>
      <c r="G279" s="28"/>
      <c r="H279" s="28"/>
      <c r="I279" s="28"/>
      <c r="J279" s="28"/>
      <c r="K279" s="43"/>
      <c r="L279" s="43"/>
      <c r="M279" s="43"/>
      <c r="N279" s="82"/>
    </row>
    <row r="280" spans="1:16" x14ac:dyDescent="0.25">
      <c r="C280" s="32"/>
      <c r="D280" s="28"/>
      <c r="E280" s="28"/>
      <c r="F280" s="28"/>
      <c r="G280" s="28"/>
      <c r="H280" s="28"/>
      <c r="I280" s="28"/>
      <c r="J280" s="28"/>
      <c r="K280" s="43"/>
      <c r="L280" s="43"/>
      <c r="M280" s="43"/>
      <c r="N280" s="82"/>
    </row>
    <row r="281" spans="1:16" x14ac:dyDescent="0.25">
      <c r="C281" s="32"/>
      <c r="D281" s="28"/>
      <c r="E281" s="28"/>
      <c r="F281" s="28"/>
      <c r="G281" s="28"/>
      <c r="H281" s="28"/>
      <c r="I281" s="28"/>
      <c r="J281" s="28"/>
      <c r="K281" s="43"/>
      <c r="L281" s="43"/>
      <c r="M281" s="43"/>
      <c r="N281" s="82"/>
    </row>
    <row r="283" spans="1:16" ht="21" customHeight="1" x14ac:dyDescent="0.25">
      <c r="C283" s="119" t="s">
        <v>310</v>
      </c>
      <c r="D283" s="119"/>
      <c r="E283" s="119"/>
      <c r="F283" s="119"/>
      <c r="G283" s="119"/>
      <c r="H283" s="119"/>
      <c r="I283" s="119"/>
      <c r="J283" s="119"/>
      <c r="K283" s="119"/>
      <c r="L283" s="119"/>
      <c r="M283" s="119"/>
      <c r="N283" s="119"/>
      <c r="O283" s="119"/>
    </row>
    <row r="284" spans="1:16" ht="21" customHeight="1" x14ac:dyDescent="0.25">
      <c r="C284" s="119"/>
      <c r="D284" s="119"/>
      <c r="E284" s="119"/>
      <c r="F284" s="119"/>
      <c r="G284" s="119"/>
      <c r="H284" s="119"/>
      <c r="I284" s="119"/>
      <c r="J284" s="119"/>
      <c r="K284" s="119"/>
      <c r="L284" s="119"/>
      <c r="M284" s="119"/>
      <c r="N284" s="119"/>
      <c r="O284" s="119"/>
    </row>
    <row r="285" spans="1:16" ht="25.35" customHeight="1" x14ac:dyDescent="0.25">
      <c r="C285" s="129"/>
      <c r="D285" s="129"/>
      <c r="E285" s="129"/>
      <c r="F285" s="129"/>
      <c r="G285" s="129"/>
      <c r="H285" s="129"/>
      <c r="I285" s="129"/>
      <c r="J285" s="129"/>
      <c r="K285" s="129"/>
      <c r="L285" s="129"/>
      <c r="M285" s="129"/>
      <c r="N285" s="129"/>
      <c r="O285" s="129"/>
    </row>
    <row r="286" spans="1:16" ht="15" customHeight="1" x14ac:dyDescent="0.25">
      <c r="A286" s="83"/>
      <c r="B286" s="83"/>
      <c r="C286" s="83"/>
      <c r="D286" s="83"/>
      <c r="E286" s="83"/>
      <c r="F286" s="83"/>
      <c r="G286" s="83"/>
      <c r="H286" s="83"/>
      <c r="I286" s="83"/>
      <c r="J286" s="83"/>
      <c r="K286" s="83"/>
      <c r="L286" s="83"/>
      <c r="M286" s="83"/>
      <c r="N286" s="83"/>
      <c r="O286" s="83"/>
      <c r="P286" s="20"/>
    </row>
    <row r="287" spans="1:16" ht="15" customHeight="1" x14ac:dyDescent="0.25">
      <c r="A287" s="83"/>
      <c r="B287" s="83"/>
      <c r="C287" s="140" t="s">
        <v>289</v>
      </c>
      <c r="D287" s="140"/>
      <c r="E287" s="140"/>
      <c r="F287" s="140"/>
      <c r="G287" s="140"/>
      <c r="H287" s="140"/>
      <c r="I287" s="140"/>
      <c r="J287" s="140"/>
      <c r="K287" s="140"/>
      <c r="L287" s="140"/>
      <c r="M287" s="140"/>
      <c r="N287" s="83"/>
      <c r="O287" s="83"/>
      <c r="P287" s="20"/>
    </row>
    <row r="288" spans="1:16" ht="15" customHeight="1" x14ac:dyDescent="0.25">
      <c r="A288" s="83"/>
      <c r="B288" s="83"/>
      <c r="C288" s="140"/>
      <c r="D288" s="140"/>
      <c r="E288" s="140"/>
      <c r="F288" s="140"/>
      <c r="G288" s="140"/>
      <c r="H288" s="140"/>
      <c r="I288" s="140"/>
      <c r="J288" s="140"/>
      <c r="K288" s="140"/>
      <c r="L288" s="140"/>
      <c r="M288" s="140"/>
      <c r="N288" s="83"/>
      <c r="O288" s="83"/>
      <c r="P288" s="20"/>
    </row>
    <row r="289" spans="1:16" ht="15" customHeight="1" x14ac:dyDescent="0.25">
      <c r="A289" s="83"/>
      <c r="B289" s="83"/>
      <c r="C289" s="140"/>
      <c r="D289" s="140"/>
      <c r="E289" s="140"/>
      <c r="F289" s="140"/>
      <c r="G289" s="140"/>
      <c r="H289" s="140"/>
      <c r="I289" s="140"/>
      <c r="J289" s="140"/>
      <c r="K289" s="140"/>
      <c r="L289" s="140"/>
      <c r="M289" s="140"/>
      <c r="N289" s="83"/>
      <c r="O289" s="83"/>
      <c r="P289" s="20"/>
    </row>
    <row r="290" spans="1:16" ht="15" customHeight="1" x14ac:dyDescent="0.25">
      <c r="A290" s="83"/>
      <c r="B290" s="83"/>
      <c r="C290" s="140"/>
      <c r="D290" s="140"/>
      <c r="E290" s="140"/>
      <c r="F290" s="140"/>
      <c r="G290" s="140"/>
      <c r="H290" s="140"/>
      <c r="I290" s="140"/>
      <c r="J290" s="140"/>
      <c r="K290" s="140"/>
      <c r="L290" s="140"/>
      <c r="M290" s="140"/>
      <c r="N290" s="83"/>
      <c r="O290" s="83"/>
      <c r="P290" s="20"/>
    </row>
    <row r="291" spans="1:16" ht="15" customHeight="1" x14ac:dyDescent="0.25">
      <c r="A291" s="83"/>
      <c r="B291" s="83"/>
      <c r="C291" s="140"/>
      <c r="D291" s="140"/>
      <c r="E291" s="140"/>
      <c r="F291" s="140"/>
      <c r="G291" s="140"/>
      <c r="H291" s="140"/>
      <c r="I291" s="140"/>
      <c r="J291" s="140"/>
      <c r="K291" s="140"/>
      <c r="L291" s="140"/>
      <c r="M291" s="140"/>
      <c r="N291" s="83"/>
      <c r="O291" s="83"/>
      <c r="P291" s="20"/>
    </row>
    <row r="292" spans="1:16" ht="15" customHeight="1" x14ac:dyDescent="0.25">
      <c r="A292" s="83"/>
      <c r="B292" s="83"/>
      <c r="C292" s="83"/>
      <c r="D292" s="83"/>
      <c r="E292" s="83"/>
      <c r="F292" s="83"/>
      <c r="G292" s="83"/>
      <c r="H292" s="83"/>
      <c r="I292" s="83"/>
      <c r="J292" s="83"/>
      <c r="K292" s="83"/>
      <c r="L292" s="83"/>
      <c r="M292" s="83"/>
      <c r="N292" s="83"/>
      <c r="O292" s="83"/>
      <c r="P292" s="20"/>
    </row>
    <row r="293" spans="1:16" ht="15" customHeight="1" x14ac:dyDescent="0.25">
      <c r="A293" s="83"/>
      <c r="B293" s="83"/>
      <c r="C293" s="83"/>
      <c r="D293" s="83"/>
      <c r="E293" s="83"/>
      <c r="F293" s="83"/>
      <c r="G293" s="83"/>
      <c r="H293" s="83"/>
      <c r="I293" s="83"/>
      <c r="J293" s="83"/>
      <c r="K293" s="83"/>
      <c r="L293" s="83"/>
      <c r="M293" s="83"/>
      <c r="N293" s="83"/>
      <c r="O293" s="83"/>
      <c r="P293" s="20"/>
    </row>
    <row r="294" spans="1:16" ht="15.75" thickBot="1" x14ac:dyDescent="0.3">
      <c r="C294" s="121" t="s">
        <v>154</v>
      </c>
      <c r="D294" s="121"/>
      <c r="E294" s="121"/>
      <c r="F294" s="121"/>
      <c r="G294" s="121"/>
      <c r="H294" s="121"/>
      <c r="I294" s="121"/>
      <c r="J294" s="121"/>
      <c r="K294" s="121"/>
      <c r="L294" s="121"/>
      <c r="M294" s="121"/>
      <c r="N294" s="27" t="s">
        <v>0</v>
      </c>
    </row>
    <row r="295" spans="1:16" ht="30" customHeight="1" x14ac:dyDescent="0.25">
      <c r="C295" s="42"/>
      <c r="D295" s="122" t="s">
        <v>62</v>
      </c>
      <c r="E295" s="122"/>
      <c r="F295" s="122"/>
      <c r="G295" s="122"/>
      <c r="H295" s="122"/>
      <c r="I295" s="122"/>
      <c r="J295" s="122"/>
      <c r="K295" s="122"/>
      <c r="L295" s="122"/>
      <c r="M295" s="122"/>
      <c r="N295" s="1">
        <v>3</v>
      </c>
    </row>
    <row r="296" spans="1:16" ht="30" customHeight="1" x14ac:dyDescent="0.25">
      <c r="C296" s="42"/>
      <c r="D296" s="122" t="s">
        <v>63</v>
      </c>
      <c r="E296" s="122"/>
      <c r="F296" s="122"/>
      <c r="G296" s="122"/>
      <c r="H296" s="122"/>
      <c r="I296" s="122"/>
      <c r="J296" s="122"/>
      <c r="K296" s="122"/>
      <c r="L296" s="122"/>
      <c r="M296" s="122"/>
      <c r="N296" s="2">
        <v>4</v>
      </c>
    </row>
    <row r="297" spans="1:16" ht="30" customHeight="1" thickBot="1" x14ac:dyDescent="0.3">
      <c r="C297" s="42"/>
      <c r="D297" s="122" t="s">
        <v>64</v>
      </c>
      <c r="E297" s="122"/>
      <c r="F297" s="122"/>
      <c r="G297" s="122"/>
      <c r="H297" s="122"/>
      <c r="I297" s="122"/>
      <c r="J297" s="122"/>
      <c r="K297" s="122"/>
      <c r="L297" s="122"/>
      <c r="M297" s="122"/>
      <c r="N297" s="7">
        <v>4</v>
      </c>
    </row>
    <row r="298" spans="1:16" x14ac:dyDescent="0.25">
      <c r="C298" s="42"/>
      <c r="D298" s="121" t="s">
        <v>290</v>
      </c>
      <c r="E298" s="121"/>
      <c r="F298" s="121"/>
      <c r="G298" s="121"/>
      <c r="H298" s="121"/>
      <c r="I298" s="121"/>
      <c r="J298" s="121"/>
      <c r="K298" s="121"/>
      <c r="L298" s="121"/>
      <c r="M298" s="121"/>
      <c r="N298" s="33">
        <f>AVERAGE(N295:N297)</f>
        <v>3.6666666666666665</v>
      </c>
      <c r="O298" s="15" t="s">
        <v>3</v>
      </c>
    </row>
    <row r="299" spans="1:16" x14ac:dyDescent="0.25">
      <c r="C299" s="42"/>
      <c r="D299" s="42"/>
      <c r="E299" s="42"/>
      <c r="F299" s="42"/>
      <c r="G299" s="42"/>
      <c r="H299" s="42"/>
      <c r="I299" s="42"/>
      <c r="J299" s="42"/>
      <c r="K299" s="42"/>
      <c r="L299" s="42"/>
      <c r="M299" s="42"/>
      <c r="N299" s="84"/>
    </row>
    <row r="300" spans="1:16" x14ac:dyDescent="0.25">
      <c r="C300" s="42"/>
      <c r="D300" s="42"/>
      <c r="E300" s="42"/>
      <c r="F300" s="42"/>
      <c r="G300" s="42"/>
      <c r="H300" s="42"/>
      <c r="I300" s="42"/>
      <c r="J300" s="42"/>
      <c r="K300" s="42"/>
      <c r="L300" s="42"/>
      <c r="M300" s="42"/>
      <c r="N300" s="84"/>
    </row>
    <row r="301" spans="1:16" x14ac:dyDescent="0.25">
      <c r="C301" s="32" t="s">
        <v>156</v>
      </c>
      <c r="E301" s="32"/>
      <c r="F301" s="32"/>
      <c r="G301" s="32"/>
      <c r="H301" s="32"/>
      <c r="I301" s="32"/>
      <c r="J301" s="32"/>
      <c r="K301" s="32"/>
      <c r="L301" s="32"/>
      <c r="M301" s="32"/>
      <c r="N301" s="84"/>
    </row>
    <row r="302" spans="1:16" x14ac:dyDescent="0.25">
      <c r="C302" s="32"/>
      <c r="E302" s="32"/>
      <c r="F302" s="32"/>
      <c r="G302" s="32"/>
      <c r="H302" s="32"/>
      <c r="I302" s="32"/>
      <c r="J302" s="32"/>
      <c r="K302" s="32"/>
      <c r="L302" s="32"/>
      <c r="M302" s="32"/>
      <c r="N302" s="84"/>
    </row>
    <row r="303" spans="1:16" x14ac:dyDescent="0.25">
      <c r="C303" s="85"/>
      <c r="D303" s="85"/>
      <c r="E303" s="85"/>
      <c r="F303" s="85"/>
      <c r="G303" s="85"/>
      <c r="H303" s="85"/>
      <c r="I303" s="85"/>
      <c r="J303" s="85"/>
      <c r="K303" s="85"/>
      <c r="L303" s="85"/>
      <c r="M303" s="85"/>
    </row>
    <row r="304" spans="1:16" ht="15.75" thickBot="1" x14ac:dyDescent="0.3">
      <c r="C304" s="135" t="s">
        <v>155</v>
      </c>
      <c r="D304" s="135"/>
      <c r="E304" s="135"/>
      <c r="F304" s="135"/>
      <c r="G304" s="135"/>
      <c r="H304" s="135"/>
      <c r="I304" s="135"/>
      <c r="J304" s="135"/>
      <c r="K304" s="135"/>
      <c r="L304" s="135"/>
      <c r="M304" s="135"/>
      <c r="N304" s="27" t="s">
        <v>0</v>
      </c>
    </row>
    <row r="305" spans="3:15" ht="30" customHeight="1" x14ac:dyDescent="0.25">
      <c r="C305" s="73"/>
      <c r="D305" s="132" t="s">
        <v>65</v>
      </c>
      <c r="E305" s="132"/>
      <c r="F305" s="132"/>
      <c r="G305" s="132"/>
      <c r="H305" s="132"/>
      <c r="I305" s="132"/>
      <c r="J305" s="132"/>
      <c r="K305" s="132"/>
      <c r="L305" s="132"/>
      <c r="M305" s="132"/>
      <c r="N305" s="1">
        <v>4</v>
      </c>
    </row>
    <row r="306" spans="3:15" ht="30" customHeight="1" x14ac:dyDescent="0.25">
      <c r="C306" s="73"/>
      <c r="D306" s="132" t="s">
        <v>66</v>
      </c>
      <c r="E306" s="132"/>
      <c r="F306" s="132"/>
      <c r="G306" s="132"/>
      <c r="H306" s="132"/>
      <c r="I306" s="132"/>
      <c r="J306" s="132"/>
      <c r="K306" s="132"/>
      <c r="L306" s="132"/>
      <c r="M306" s="132"/>
      <c r="N306" s="2">
        <v>4</v>
      </c>
    </row>
    <row r="307" spans="3:15" ht="30" customHeight="1" x14ac:dyDescent="0.25">
      <c r="C307" s="73"/>
      <c r="D307" s="132" t="s">
        <v>67</v>
      </c>
      <c r="E307" s="132"/>
      <c r="F307" s="132"/>
      <c r="G307" s="132"/>
      <c r="H307" s="132"/>
      <c r="I307" s="132"/>
      <c r="J307" s="132"/>
      <c r="K307" s="132"/>
      <c r="L307" s="132"/>
      <c r="M307" s="132"/>
      <c r="N307" s="2">
        <v>4</v>
      </c>
    </row>
    <row r="308" spans="3:15" ht="30" customHeight="1" thickBot="1" x14ac:dyDescent="0.3">
      <c r="C308" s="73"/>
      <c r="D308" s="132" t="s">
        <v>68</v>
      </c>
      <c r="E308" s="132"/>
      <c r="F308" s="132"/>
      <c r="G308" s="132"/>
      <c r="H308" s="132"/>
      <c r="I308" s="132"/>
      <c r="J308" s="132"/>
      <c r="K308" s="132"/>
      <c r="L308" s="132"/>
      <c r="M308" s="132"/>
      <c r="N308" s="7">
        <v>5</v>
      </c>
    </row>
    <row r="309" spans="3:15" x14ac:dyDescent="0.25">
      <c r="C309" s="73"/>
      <c r="D309" s="135" t="s">
        <v>291</v>
      </c>
      <c r="E309" s="135"/>
      <c r="F309" s="135"/>
      <c r="G309" s="135"/>
      <c r="H309" s="135"/>
      <c r="I309" s="135"/>
      <c r="J309" s="135"/>
      <c r="K309" s="135"/>
      <c r="L309" s="135"/>
      <c r="M309" s="135"/>
      <c r="N309" s="67">
        <f>AVERAGE(N305:N308)</f>
        <v>4.25</v>
      </c>
      <c r="O309" s="15" t="s">
        <v>2</v>
      </c>
    </row>
    <row r="310" spans="3:15" s="20" customFormat="1" x14ac:dyDescent="0.25">
      <c r="C310" s="86"/>
      <c r="D310" s="86"/>
      <c r="E310" s="86"/>
      <c r="F310" s="86"/>
      <c r="G310" s="86"/>
      <c r="H310" s="86"/>
      <c r="I310" s="86"/>
      <c r="J310" s="86"/>
      <c r="K310" s="86"/>
      <c r="L310" s="86"/>
      <c r="M310" s="86"/>
      <c r="N310" s="40"/>
    </row>
    <row r="311" spans="3:15" s="20" customFormat="1" x14ac:dyDescent="0.25">
      <c r="C311" s="125" t="s">
        <v>121</v>
      </c>
      <c r="D311" s="125"/>
      <c r="E311" s="125"/>
      <c r="F311" s="74" t="str">
        <f>IF(AND(N309&lt;3,N298&lt;3),"Maestro",IF(AND(N298&gt;3,N309&lt;3),"Leader",IF(AND(N298&lt;3,N309&gt;3),"Manager",IF(AND(N298&gt;3,N309&gt;3),"Producer",IF(AND(N298=3,N309&lt;3),"Maestro/Leader",IF(AND(N298=3,N309&gt;3),"Manager/Producer",IF(AND(N298&lt;3,N309=3),"Manager/Maestro",IF(AND(N298&gt;3,N309=3),"Producer/Leader",IF(AND(N298=3,N309=3),"Manager/Producer/Maestro/Leader","ERROR")))))))))</f>
        <v>Producer</v>
      </c>
      <c r="G311" s="86"/>
      <c r="H311" s="86"/>
      <c r="I311" s="86"/>
      <c r="J311" s="86"/>
      <c r="K311" s="86"/>
      <c r="L311" s="86"/>
      <c r="M311" s="86"/>
      <c r="N311" s="40"/>
    </row>
    <row r="312" spans="3:15" s="20" customFormat="1" x14ac:dyDescent="0.25">
      <c r="C312" s="36"/>
      <c r="D312" s="36"/>
      <c r="E312" s="36"/>
      <c r="F312" s="28"/>
      <c r="G312" s="86"/>
      <c r="H312" s="86"/>
      <c r="I312" s="86"/>
      <c r="J312" s="86"/>
      <c r="K312" s="86"/>
      <c r="L312" s="86"/>
      <c r="M312" s="86"/>
      <c r="N312" s="40"/>
    </row>
    <row r="313" spans="3:15" s="20" customFormat="1" x14ac:dyDescent="0.25">
      <c r="C313" s="36"/>
      <c r="D313" s="36"/>
      <c r="E313" s="36"/>
      <c r="F313" s="28"/>
      <c r="G313" s="86"/>
      <c r="H313" s="86"/>
      <c r="I313" s="86"/>
      <c r="J313" s="86"/>
      <c r="K313" s="86"/>
      <c r="L313" s="86"/>
      <c r="M313" s="86"/>
      <c r="N313" s="40"/>
    </row>
    <row r="314" spans="3:15" s="20" customFormat="1" x14ac:dyDescent="0.25">
      <c r="C314" s="35"/>
      <c r="D314" s="35"/>
      <c r="E314" s="35"/>
      <c r="F314" s="35"/>
      <c r="G314" s="35"/>
      <c r="H314" s="35"/>
      <c r="I314" s="35"/>
      <c r="J314" s="35"/>
      <c r="K314" s="35"/>
      <c r="L314" s="35"/>
      <c r="M314" s="35"/>
      <c r="N314" s="40"/>
    </row>
    <row r="315" spans="3:15" s="20" customFormat="1" x14ac:dyDescent="0.25">
      <c r="C315" s="36"/>
      <c r="D315" s="36"/>
      <c r="E315" s="36"/>
      <c r="F315" s="28"/>
      <c r="G315" s="86"/>
      <c r="H315" s="86"/>
      <c r="I315" s="86"/>
      <c r="J315" s="86"/>
      <c r="K315" s="86"/>
      <c r="L315" s="86"/>
      <c r="M315" s="86"/>
      <c r="N315" s="40"/>
    </row>
    <row r="316" spans="3:15" s="20" customFormat="1" x14ac:dyDescent="0.25">
      <c r="D316" s="36"/>
      <c r="E316" s="36"/>
      <c r="F316" s="28"/>
      <c r="G316" s="86"/>
      <c r="H316" s="86"/>
      <c r="I316" s="86"/>
      <c r="J316" s="86"/>
      <c r="K316" s="86"/>
      <c r="L316" s="86"/>
      <c r="M316" s="86"/>
      <c r="N316" s="40"/>
    </row>
    <row r="317" spans="3:15" ht="15.75" thickBot="1" x14ac:dyDescent="0.3">
      <c r="C317" s="130" t="s">
        <v>292</v>
      </c>
      <c r="D317" s="130"/>
      <c r="E317" s="130"/>
      <c r="F317" s="130"/>
      <c r="G317" s="130"/>
      <c r="H317" s="130"/>
      <c r="I317" s="130"/>
      <c r="J317" s="130"/>
      <c r="K317" s="130"/>
      <c r="L317" s="130"/>
      <c r="M317" s="130"/>
      <c r="N317" s="46" t="s">
        <v>0</v>
      </c>
    </row>
    <row r="318" spans="3:15" ht="30" customHeight="1" x14ac:dyDescent="0.25">
      <c r="C318" s="28"/>
      <c r="D318" s="122" t="s">
        <v>69</v>
      </c>
      <c r="E318" s="122"/>
      <c r="F318" s="122"/>
      <c r="G318" s="122"/>
      <c r="H318" s="122"/>
      <c r="I318" s="122"/>
      <c r="J318" s="122"/>
      <c r="K318" s="122"/>
      <c r="L318" s="122"/>
      <c r="M318" s="122"/>
      <c r="N318" s="1">
        <v>3</v>
      </c>
    </row>
    <row r="319" spans="3:15" ht="30" customHeight="1" x14ac:dyDescent="0.25">
      <c r="C319" s="28"/>
      <c r="D319" s="122" t="s">
        <v>70</v>
      </c>
      <c r="E319" s="122"/>
      <c r="F319" s="122"/>
      <c r="G319" s="122"/>
      <c r="H319" s="122"/>
      <c r="I319" s="122"/>
      <c r="J319" s="122"/>
      <c r="K319" s="122"/>
      <c r="L319" s="122"/>
      <c r="M319" s="122"/>
      <c r="N319" s="2">
        <v>4</v>
      </c>
    </row>
    <row r="320" spans="3:15" ht="30" customHeight="1" thickBot="1" x14ac:dyDescent="0.3">
      <c r="C320" s="28"/>
      <c r="D320" s="132" t="s">
        <v>71</v>
      </c>
      <c r="E320" s="132"/>
      <c r="F320" s="132"/>
      <c r="G320" s="132"/>
      <c r="H320" s="132"/>
      <c r="I320" s="132"/>
      <c r="J320" s="132"/>
      <c r="K320" s="132"/>
      <c r="L320" s="132"/>
      <c r="M320" s="132"/>
      <c r="N320" s="7"/>
    </row>
    <row r="321" spans="3:15" x14ac:dyDescent="0.25">
      <c r="C321" s="28"/>
      <c r="D321" s="136" t="s">
        <v>294</v>
      </c>
      <c r="E321" s="137"/>
      <c r="F321" s="137"/>
      <c r="G321" s="137"/>
      <c r="H321" s="137"/>
      <c r="I321" s="137"/>
      <c r="J321" s="137"/>
      <c r="K321" s="137"/>
      <c r="L321" s="137"/>
      <c r="M321" s="137"/>
      <c r="N321" s="67">
        <f>AVERAGE(N318:N320)</f>
        <v>3.5</v>
      </c>
      <c r="O321" s="15" t="s">
        <v>3</v>
      </c>
    </row>
    <row r="323" spans="3:15" ht="15.75" thickBot="1" x14ac:dyDescent="0.3">
      <c r="C323" s="121" t="s">
        <v>293</v>
      </c>
      <c r="D323" s="121"/>
      <c r="E323" s="121"/>
      <c r="F323" s="121"/>
      <c r="G323" s="121"/>
      <c r="H323" s="121"/>
      <c r="I323" s="121"/>
      <c r="J323" s="121"/>
      <c r="K323" s="121"/>
      <c r="L323" s="121"/>
      <c r="M323" s="121"/>
      <c r="N323" s="46" t="s">
        <v>0</v>
      </c>
    </row>
    <row r="324" spans="3:15" s="17" customFormat="1" ht="30" customHeight="1" x14ac:dyDescent="0.25">
      <c r="C324" s="77"/>
      <c r="D324" s="132" t="s">
        <v>72</v>
      </c>
      <c r="E324" s="132"/>
      <c r="F324" s="132"/>
      <c r="G324" s="132"/>
      <c r="H324" s="132"/>
      <c r="I324" s="132"/>
      <c r="J324" s="132"/>
      <c r="K324" s="132"/>
      <c r="L324" s="132"/>
      <c r="M324" s="132"/>
      <c r="N324" s="1">
        <v>5</v>
      </c>
    </row>
    <row r="325" spans="3:15" s="17" customFormat="1" ht="30" customHeight="1" x14ac:dyDescent="0.25">
      <c r="C325" s="77"/>
      <c r="D325" s="132" t="s">
        <v>73</v>
      </c>
      <c r="E325" s="132"/>
      <c r="F325" s="132"/>
      <c r="G325" s="132"/>
      <c r="H325" s="132"/>
      <c r="I325" s="132"/>
      <c r="J325" s="132"/>
      <c r="K325" s="132"/>
      <c r="L325" s="132"/>
      <c r="M325" s="132"/>
      <c r="N325" s="2"/>
    </row>
    <row r="326" spans="3:15" s="17" customFormat="1" ht="30" customHeight="1" x14ac:dyDescent="0.25">
      <c r="C326" s="77"/>
      <c r="D326" s="132" t="s">
        <v>74</v>
      </c>
      <c r="E326" s="132"/>
      <c r="F326" s="132"/>
      <c r="G326" s="132"/>
      <c r="H326" s="132"/>
      <c r="I326" s="132"/>
      <c r="J326" s="132"/>
      <c r="K326" s="132"/>
      <c r="L326" s="132"/>
      <c r="M326" s="132"/>
      <c r="N326" s="2"/>
    </row>
    <row r="327" spans="3:15" s="17" customFormat="1" ht="30" customHeight="1" x14ac:dyDescent="0.25">
      <c r="C327" s="77"/>
      <c r="D327" s="132" t="s">
        <v>75</v>
      </c>
      <c r="E327" s="132"/>
      <c r="F327" s="132"/>
      <c r="G327" s="132"/>
      <c r="H327" s="132"/>
      <c r="I327" s="132"/>
      <c r="J327" s="132"/>
      <c r="K327" s="132"/>
      <c r="L327" s="132"/>
      <c r="M327" s="132"/>
      <c r="N327" s="2"/>
    </row>
    <row r="328" spans="3:15" s="17" customFormat="1" ht="30" customHeight="1" thickBot="1" x14ac:dyDescent="0.3">
      <c r="C328" s="77"/>
      <c r="D328" s="132" t="s">
        <v>76</v>
      </c>
      <c r="E328" s="132"/>
      <c r="F328" s="132"/>
      <c r="G328" s="132"/>
      <c r="H328" s="132"/>
      <c r="I328" s="132"/>
      <c r="J328" s="132"/>
      <c r="K328" s="132"/>
      <c r="L328" s="132"/>
      <c r="M328" s="132"/>
      <c r="N328" s="7"/>
    </row>
    <row r="329" spans="3:15" x14ac:dyDescent="0.25">
      <c r="C329" s="42"/>
      <c r="D329" s="121" t="s">
        <v>295</v>
      </c>
      <c r="E329" s="121"/>
      <c r="F329" s="121"/>
      <c r="G329" s="121"/>
      <c r="H329" s="121"/>
      <c r="I329" s="121"/>
      <c r="J329" s="121"/>
      <c r="K329" s="121"/>
      <c r="L329" s="121"/>
      <c r="M329" s="121"/>
      <c r="N329" s="67">
        <f>AVERAGE(N324:N328)</f>
        <v>5</v>
      </c>
      <c r="O329" s="15" t="s">
        <v>2</v>
      </c>
    </row>
    <row r="330" spans="3:15" x14ac:dyDescent="0.25">
      <c r="C330" s="42"/>
      <c r="D330" s="42"/>
      <c r="E330" s="42"/>
      <c r="F330" s="42"/>
      <c r="G330" s="42"/>
      <c r="H330" s="42"/>
      <c r="I330" s="42"/>
      <c r="J330" s="42"/>
      <c r="K330" s="42"/>
      <c r="L330" s="42"/>
      <c r="M330" s="42"/>
      <c r="N330" s="87"/>
    </row>
    <row r="331" spans="3:15" x14ac:dyDescent="0.25">
      <c r="C331" s="125" t="s">
        <v>121</v>
      </c>
      <c r="D331" s="125"/>
      <c r="E331" s="125"/>
      <c r="F331" s="74" t="str">
        <f>IF(AND(N321&lt;3,N329&lt;3),"Group",IF(AND(N321&gt;3,N329&lt;3),"Developmental",IF(AND(N321&lt;3,N329&gt;3),"Internal process",IF(AND(N321&gt;3,N329&gt;3),"Rational goal",IF(AND(N321=3,N329&lt;3),"Group/Developmental",IF(AND(N321=3,N329&gt;3),"Internal process/Rational goal",IF(AND(N321&lt;3,N329=3),"Internal Process/Group",IF(AND(N321&gt;3,N329=3),"Rational goal/Developmental",IF(AND(N321=3,N329=3),"Internal process/Rational goal/Group/Developmental","ERROR")))))))))</f>
        <v>Rational goal</v>
      </c>
      <c r="G331" s="42"/>
      <c r="H331" s="42"/>
      <c r="I331" s="42"/>
      <c r="J331" s="42"/>
      <c r="K331" s="42"/>
      <c r="L331" s="42"/>
      <c r="M331" s="42"/>
      <c r="N331" s="87"/>
    </row>
    <row r="332" spans="3:15" x14ac:dyDescent="0.25">
      <c r="C332" s="42"/>
      <c r="D332" s="42"/>
      <c r="E332" s="42"/>
      <c r="F332" s="42"/>
      <c r="G332" s="42"/>
      <c r="H332" s="42"/>
      <c r="I332" s="42"/>
      <c r="J332" s="42"/>
      <c r="K332" s="42"/>
      <c r="L332" s="42"/>
      <c r="M332" s="42"/>
      <c r="N332" s="87"/>
    </row>
    <row r="333" spans="3:15" x14ac:dyDescent="0.25">
      <c r="C333" s="28" t="s">
        <v>157</v>
      </c>
      <c r="D333" s="42"/>
      <c r="E333" s="42"/>
      <c r="F333" s="42"/>
      <c r="G333" s="42"/>
      <c r="H333" s="42"/>
      <c r="I333" s="42"/>
      <c r="J333" s="42"/>
      <c r="K333" s="42"/>
      <c r="L333" s="42"/>
      <c r="M333" s="42"/>
      <c r="N333" s="87"/>
    </row>
    <row r="334" spans="3:15" x14ac:dyDescent="0.25">
      <c r="C334" s="42"/>
      <c r="D334" s="42"/>
      <c r="E334" s="42"/>
      <c r="F334" s="42"/>
      <c r="G334" s="42"/>
      <c r="H334" s="42"/>
      <c r="I334" s="42"/>
      <c r="J334" s="42"/>
      <c r="K334" s="42"/>
      <c r="L334" s="42"/>
      <c r="M334" s="42"/>
      <c r="N334" s="87"/>
    </row>
    <row r="337" spans="3:15" ht="21" customHeight="1" x14ac:dyDescent="0.25">
      <c r="C337" s="119" t="s">
        <v>311</v>
      </c>
      <c r="D337" s="119"/>
      <c r="E337" s="119"/>
      <c r="F337" s="119"/>
      <c r="G337" s="119"/>
      <c r="H337" s="119"/>
      <c r="I337" s="119"/>
      <c r="J337" s="119"/>
      <c r="K337" s="119"/>
      <c r="L337" s="119"/>
      <c r="M337" s="119"/>
      <c r="N337" s="119"/>
      <c r="O337" s="119"/>
    </row>
    <row r="338" spans="3:15" ht="21" customHeight="1" x14ac:dyDescent="0.25">
      <c r="C338" s="119"/>
      <c r="D338" s="119"/>
      <c r="E338" s="119"/>
      <c r="F338" s="119"/>
      <c r="G338" s="119"/>
      <c r="H338" s="119"/>
      <c r="I338" s="119"/>
      <c r="J338" s="119"/>
      <c r="K338" s="119"/>
      <c r="L338" s="119"/>
      <c r="M338" s="119"/>
      <c r="N338" s="119"/>
      <c r="O338" s="119"/>
    </row>
    <row r="339" spans="3:15" ht="25.35" customHeight="1" x14ac:dyDescent="0.25">
      <c r="C339" s="129"/>
      <c r="D339" s="129"/>
      <c r="E339" s="129"/>
      <c r="F339" s="129"/>
      <c r="G339" s="129"/>
      <c r="H339" s="129"/>
      <c r="I339" s="129"/>
      <c r="J339" s="129"/>
      <c r="K339" s="129"/>
      <c r="L339" s="129"/>
      <c r="M339" s="129"/>
      <c r="N339" s="129"/>
      <c r="O339" s="129"/>
    </row>
    <row r="340" spans="3:15" x14ac:dyDescent="0.25">
      <c r="C340" s="32"/>
      <c r="E340" s="32"/>
      <c r="F340" s="32"/>
      <c r="G340" s="32"/>
      <c r="H340" s="32"/>
      <c r="I340" s="32"/>
      <c r="J340" s="32"/>
      <c r="K340" s="32"/>
      <c r="L340" s="32"/>
      <c r="M340" s="32"/>
    </row>
    <row r="341" spans="3:15" x14ac:dyDescent="0.25">
      <c r="C341" s="136" t="s">
        <v>158</v>
      </c>
      <c r="D341" s="136"/>
      <c r="E341" s="136"/>
      <c r="F341" s="136"/>
      <c r="G341" s="136"/>
      <c r="H341" s="136"/>
      <c r="I341" s="136"/>
      <c r="J341" s="136"/>
      <c r="K341" s="136"/>
      <c r="L341" s="136"/>
      <c r="M341" s="136"/>
    </row>
    <row r="342" spans="3:15" ht="30" customHeight="1" thickBot="1" x14ac:dyDescent="0.3">
      <c r="D342" s="132" t="s">
        <v>111</v>
      </c>
      <c r="E342" s="132"/>
      <c r="F342" s="132"/>
      <c r="G342" s="132"/>
      <c r="H342" s="132"/>
      <c r="I342" s="132"/>
      <c r="J342" s="132"/>
      <c r="K342" s="132"/>
      <c r="L342" s="132"/>
      <c r="M342" s="132"/>
      <c r="N342" s="46" t="s">
        <v>0</v>
      </c>
    </row>
    <row r="343" spans="3:15" ht="30" customHeight="1" x14ac:dyDescent="0.25">
      <c r="C343" s="28"/>
      <c r="D343" s="132" t="s">
        <v>77</v>
      </c>
      <c r="E343" s="132"/>
      <c r="F343" s="132"/>
      <c r="G343" s="132"/>
      <c r="H343" s="132"/>
      <c r="I343" s="132"/>
      <c r="J343" s="132"/>
      <c r="K343" s="132"/>
      <c r="L343" s="132"/>
      <c r="M343" s="132"/>
      <c r="N343" s="1">
        <v>4</v>
      </c>
    </row>
    <row r="344" spans="3:15" ht="30" customHeight="1" x14ac:dyDescent="0.25">
      <c r="C344" s="28"/>
      <c r="D344" s="132" t="s">
        <v>78</v>
      </c>
      <c r="E344" s="132"/>
      <c r="F344" s="132"/>
      <c r="G344" s="132"/>
      <c r="H344" s="132"/>
      <c r="I344" s="132"/>
      <c r="J344" s="132"/>
      <c r="K344" s="132"/>
      <c r="L344" s="132"/>
      <c r="M344" s="132"/>
      <c r="N344" s="2">
        <v>4</v>
      </c>
    </row>
    <row r="345" spans="3:15" ht="30" customHeight="1" x14ac:dyDescent="0.25">
      <c r="C345" s="28"/>
      <c r="D345" s="132" t="s">
        <v>79</v>
      </c>
      <c r="E345" s="132"/>
      <c r="F345" s="132"/>
      <c r="G345" s="132"/>
      <c r="H345" s="132"/>
      <c r="I345" s="132"/>
      <c r="J345" s="132"/>
      <c r="K345" s="132"/>
      <c r="L345" s="132"/>
      <c r="M345" s="132"/>
      <c r="N345" s="2">
        <v>3</v>
      </c>
    </row>
    <row r="346" spans="3:15" ht="30" customHeight="1" x14ac:dyDescent="0.25">
      <c r="C346" s="28"/>
      <c r="D346" s="132" t="s">
        <v>159</v>
      </c>
      <c r="E346" s="132"/>
      <c r="F346" s="132"/>
      <c r="G346" s="132"/>
      <c r="H346" s="132"/>
      <c r="I346" s="132"/>
      <c r="J346" s="132"/>
      <c r="K346" s="132"/>
      <c r="L346" s="132"/>
      <c r="M346" s="132"/>
      <c r="N346" s="2">
        <v>4</v>
      </c>
    </row>
    <row r="347" spans="3:15" ht="30" customHeight="1" thickBot="1" x14ac:dyDescent="0.3">
      <c r="C347" s="28"/>
      <c r="D347" s="132" t="s">
        <v>160</v>
      </c>
      <c r="E347" s="132"/>
      <c r="F347" s="132"/>
      <c r="G347" s="132"/>
      <c r="H347" s="132"/>
      <c r="I347" s="132"/>
      <c r="J347" s="132"/>
      <c r="K347" s="132"/>
      <c r="L347" s="132"/>
      <c r="M347" s="132"/>
      <c r="N347" s="7">
        <v>4</v>
      </c>
    </row>
    <row r="348" spans="3:15" x14ac:dyDescent="0.25">
      <c r="C348" s="28"/>
      <c r="D348" s="133" t="s">
        <v>296</v>
      </c>
      <c r="E348" s="133"/>
      <c r="F348" s="133"/>
      <c r="G348" s="133"/>
      <c r="H348" s="133"/>
      <c r="I348" s="133"/>
      <c r="J348" s="133"/>
      <c r="K348" s="133"/>
      <c r="L348" s="133"/>
      <c r="M348" s="133"/>
      <c r="N348" s="67">
        <f>AVERAGE(N343:N347)</f>
        <v>3.8</v>
      </c>
      <c r="O348" s="15" t="s">
        <v>3</v>
      </c>
    </row>
    <row r="350" spans="3:15" x14ac:dyDescent="0.25">
      <c r="C350" s="121" t="s">
        <v>161</v>
      </c>
      <c r="D350" s="121"/>
      <c r="E350" s="121"/>
      <c r="F350" s="121"/>
      <c r="G350" s="121"/>
      <c r="H350" s="121"/>
      <c r="I350" s="121"/>
      <c r="J350" s="121"/>
      <c r="K350" s="121"/>
      <c r="L350" s="121"/>
      <c r="M350" s="121"/>
    </row>
    <row r="351" spans="3:15" ht="30" customHeight="1" thickBot="1" x14ac:dyDescent="0.3">
      <c r="C351" s="42"/>
      <c r="D351" s="131" t="s">
        <v>80</v>
      </c>
      <c r="E351" s="131"/>
      <c r="F351" s="131"/>
      <c r="G351" s="131"/>
      <c r="H351" s="131"/>
      <c r="I351" s="131"/>
      <c r="J351" s="131"/>
      <c r="K351" s="131"/>
      <c r="L351" s="131"/>
      <c r="M351" s="131"/>
      <c r="N351" s="46" t="s">
        <v>0</v>
      </c>
    </row>
    <row r="352" spans="3:15" ht="30" customHeight="1" x14ac:dyDescent="0.25">
      <c r="C352" s="42"/>
      <c r="D352" s="131" t="s">
        <v>81</v>
      </c>
      <c r="E352" s="131"/>
      <c r="F352" s="131"/>
      <c r="G352" s="131"/>
      <c r="H352" s="131"/>
      <c r="I352" s="131"/>
      <c r="J352" s="131"/>
      <c r="K352" s="131"/>
      <c r="L352" s="131"/>
      <c r="M352" s="131"/>
      <c r="N352" s="1">
        <v>4</v>
      </c>
    </row>
    <row r="353" spans="3:15" ht="30" customHeight="1" x14ac:dyDescent="0.25">
      <c r="C353" s="42"/>
      <c r="D353" s="131" t="s">
        <v>82</v>
      </c>
      <c r="E353" s="131"/>
      <c r="F353" s="131"/>
      <c r="G353" s="131"/>
      <c r="H353" s="131"/>
      <c r="I353" s="131"/>
      <c r="J353" s="131"/>
      <c r="K353" s="131"/>
      <c r="L353" s="131"/>
      <c r="M353" s="131"/>
      <c r="N353" s="2">
        <v>4</v>
      </c>
    </row>
    <row r="354" spans="3:15" ht="30" customHeight="1" x14ac:dyDescent="0.25">
      <c r="C354" s="42"/>
      <c r="D354" s="131" t="s">
        <v>83</v>
      </c>
      <c r="E354" s="131"/>
      <c r="F354" s="131"/>
      <c r="G354" s="131"/>
      <c r="H354" s="131"/>
      <c r="I354" s="131"/>
      <c r="J354" s="131"/>
      <c r="K354" s="131"/>
      <c r="L354" s="131"/>
      <c r="M354" s="131"/>
      <c r="N354" s="2">
        <v>3</v>
      </c>
    </row>
    <row r="355" spans="3:15" ht="30" customHeight="1" x14ac:dyDescent="0.25">
      <c r="C355" s="42"/>
      <c r="D355" s="131" t="s">
        <v>84</v>
      </c>
      <c r="E355" s="131"/>
      <c r="F355" s="131"/>
      <c r="G355" s="131"/>
      <c r="H355" s="131"/>
      <c r="I355" s="131"/>
      <c r="J355" s="131"/>
      <c r="K355" s="131"/>
      <c r="L355" s="131"/>
      <c r="M355" s="131"/>
      <c r="N355" s="2">
        <v>3</v>
      </c>
    </row>
    <row r="356" spans="3:15" ht="30" customHeight="1" thickBot="1" x14ac:dyDescent="0.3">
      <c r="C356" s="42"/>
      <c r="D356" s="131" t="s">
        <v>85</v>
      </c>
      <c r="E356" s="131"/>
      <c r="F356" s="131"/>
      <c r="G356" s="131"/>
      <c r="H356" s="131"/>
      <c r="I356" s="131"/>
      <c r="J356" s="131"/>
      <c r="K356" s="131"/>
      <c r="L356" s="131"/>
      <c r="M356" s="131"/>
      <c r="N356" s="7">
        <v>4</v>
      </c>
    </row>
    <row r="357" spans="3:15" x14ac:dyDescent="0.25">
      <c r="C357" s="42"/>
      <c r="D357" s="121" t="s">
        <v>297</v>
      </c>
      <c r="E357" s="121"/>
      <c r="F357" s="121"/>
      <c r="G357" s="121"/>
      <c r="H357" s="121"/>
      <c r="I357" s="121"/>
      <c r="J357" s="121"/>
      <c r="K357" s="121"/>
      <c r="L357" s="121"/>
      <c r="M357" s="121"/>
      <c r="N357" s="67">
        <f>AVERAGE(N352:N356)</f>
        <v>3.6</v>
      </c>
      <c r="O357" s="15" t="s">
        <v>2</v>
      </c>
    </row>
    <row r="358" spans="3:15" s="20" customFormat="1" x14ac:dyDescent="0.25">
      <c r="C358" s="88"/>
      <c r="D358" s="88"/>
      <c r="E358" s="88"/>
      <c r="F358" s="88"/>
      <c r="G358" s="88"/>
      <c r="H358" s="88"/>
      <c r="I358" s="88"/>
      <c r="J358" s="88"/>
      <c r="K358" s="88"/>
      <c r="L358" s="88"/>
      <c r="M358" s="88"/>
      <c r="N358" s="87"/>
    </row>
    <row r="359" spans="3:15" s="20" customFormat="1" x14ac:dyDescent="0.25">
      <c r="C359" s="125" t="s">
        <v>121</v>
      </c>
      <c r="D359" s="125"/>
      <c r="E359" s="125"/>
      <c r="F359" s="74" t="str">
        <f>IF(AND(N348&lt;3,N357&lt;3),"Family",IF(AND(N348&gt;3,N357&lt;3),"Market",IF(AND(N348&lt;3,N357&gt;3),"Machine",IF(AND(N348&gt;3,N357&gt;3,N348&gt;N357),"Mosaic",IF(AND(N348&gt;3,N357&gt;3,N348&lt;N357),"Clan",IF(AND(N348=3,N357&gt;3),"Machine/Clan",IF(AND(N348=3,N357&lt;3),"Family/Market",IF(AND(N348&lt;3,N357=3),"Machine/Family",IF(AND(N348&gt;3,N357=3),"Mosaic/Market",IF(AND(N348=3,N357=3),"Machine/Clan/Mosaic/Family/Market",IF(AND(N348&gt;3,N357&gt;3,N348=N357),"Clan/Mosaic","ERROR")))))))))))</f>
        <v>Mosaic</v>
      </c>
      <c r="G359" s="42"/>
      <c r="H359" s="88"/>
      <c r="I359" s="88"/>
      <c r="J359" s="88"/>
      <c r="K359" s="88"/>
      <c r="L359" s="88"/>
      <c r="M359" s="88"/>
      <c r="N359" s="87"/>
    </row>
    <row r="362" spans="3:15" x14ac:dyDescent="0.25">
      <c r="C362" s="32"/>
      <c r="E362" s="32"/>
      <c r="F362" s="32"/>
      <c r="G362" s="32"/>
      <c r="H362" s="32"/>
      <c r="I362" s="32"/>
      <c r="J362" s="32"/>
      <c r="K362" s="32"/>
      <c r="L362" s="32"/>
      <c r="M362" s="32"/>
    </row>
    <row r="363" spans="3:15" x14ac:dyDescent="0.25">
      <c r="C363" s="121" t="s">
        <v>162</v>
      </c>
      <c r="D363" s="121"/>
      <c r="E363" s="121"/>
      <c r="F363" s="121"/>
      <c r="G363" s="121"/>
      <c r="H363" s="121"/>
      <c r="I363" s="121"/>
      <c r="J363" s="121"/>
      <c r="K363" s="121"/>
      <c r="L363" s="121"/>
      <c r="M363" s="121"/>
    </row>
    <row r="364" spans="3:15" x14ac:dyDescent="0.25">
      <c r="D364" s="122" t="s">
        <v>112</v>
      </c>
      <c r="E364" s="122"/>
      <c r="F364" s="122"/>
      <c r="G364" s="122"/>
      <c r="H364" s="122"/>
      <c r="I364" s="122"/>
      <c r="J364" s="122"/>
      <c r="K364" s="122"/>
      <c r="L364" s="122"/>
      <c r="M364" s="122"/>
    </row>
    <row r="365" spans="3:15" x14ac:dyDescent="0.25">
      <c r="D365" s="122"/>
      <c r="E365" s="122"/>
      <c r="F365" s="122"/>
      <c r="G365" s="122"/>
      <c r="H365" s="122"/>
      <c r="I365" s="122"/>
      <c r="J365" s="122"/>
      <c r="K365" s="122"/>
      <c r="L365" s="122"/>
      <c r="M365" s="122"/>
    </row>
    <row r="366" spans="3:15" ht="15.75" thickBot="1" x14ac:dyDescent="0.3">
      <c r="D366" s="122"/>
      <c r="E366" s="122"/>
      <c r="F366" s="122"/>
      <c r="G366" s="122"/>
      <c r="H366" s="122"/>
      <c r="I366" s="122"/>
      <c r="J366" s="122"/>
      <c r="K366" s="122"/>
      <c r="L366" s="122"/>
      <c r="M366" s="122"/>
      <c r="N366" s="46" t="s">
        <v>0</v>
      </c>
    </row>
    <row r="367" spans="3:15" ht="30" customHeight="1" x14ac:dyDescent="0.25">
      <c r="C367" s="42"/>
      <c r="D367" s="122" t="s">
        <v>113</v>
      </c>
      <c r="E367" s="122"/>
      <c r="F367" s="122"/>
      <c r="G367" s="122"/>
      <c r="H367" s="122"/>
      <c r="I367" s="122"/>
      <c r="J367" s="122"/>
      <c r="K367" s="122"/>
      <c r="L367" s="122"/>
      <c r="M367" s="122"/>
      <c r="N367" s="1">
        <v>4</v>
      </c>
    </row>
    <row r="368" spans="3:15" ht="30" customHeight="1" x14ac:dyDescent="0.25">
      <c r="C368" s="42"/>
      <c r="D368" s="122" t="s">
        <v>114</v>
      </c>
      <c r="E368" s="122"/>
      <c r="F368" s="122"/>
      <c r="G368" s="122"/>
      <c r="H368" s="122"/>
      <c r="I368" s="122"/>
      <c r="J368" s="122"/>
      <c r="K368" s="122"/>
      <c r="L368" s="122"/>
      <c r="M368" s="122"/>
      <c r="N368" s="2">
        <v>3</v>
      </c>
    </row>
    <row r="369" spans="3:15" ht="30" customHeight="1" x14ac:dyDescent="0.25">
      <c r="C369" s="42"/>
      <c r="D369" s="122" t="s">
        <v>115</v>
      </c>
      <c r="E369" s="122"/>
      <c r="F369" s="122"/>
      <c r="G369" s="122"/>
      <c r="H369" s="122"/>
      <c r="I369" s="122"/>
      <c r="J369" s="122"/>
      <c r="K369" s="122"/>
      <c r="L369" s="122"/>
      <c r="M369" s="122"/>
      <c r="N369" s="2">
        <v>2</v>
      </c>
    </row>
    <row r="370" spans="3:15" ht="45" customHeight="1" thickBot="1" x14ac:dyDescent="0.3">
      <c r="C370" s="42"/>
      <c r="D370" s="122" t="s">
        <v>116</v>
      </c>
      <c r="E370" s="122"/>
      <c r="F370" s="122"/>
      <c r="G370" s="122"/>
      <c r="H370" s="122"/>
      <c r="I370" s="122"/>
      <c r="J370" s="122"/>
      <c r="K370" s="122"/>
      <c r="L370" s="122"/>
      <c r="M370" s="122"/>
      <c r="N370" s="7">
        <v>2</v>
      </c>
    </row>
    <row r="371" spans="3:15" ht="15" customHeight="1" x14ac:dyDescent="0.25">
      <c r="C371" s="42"/>
      <c r="D371" s="121" t="s">
        <v>298</v>
      </c>
      <c r="E371" s="121"/>
      <c r="F371" s="121"/>
      <c r="G371" s="121"/>
      <c r="H371" s="121"/>
      <c r="I371" s="121"/>
      <c r="J371" s="121"/>
      <c r="K371" s="121"/>
      <c r="L371" s="121"/>
      <c r="M371" s="121"/>
      <c r="N371" s="67">
        <f>AVERAGE(N367:N370)</f>
        <v>2.75</v>
      </c>
      <c r="O371" s="15" t="s">
        <v>3</v>
      </c>
    </row>
    <row r="373" spans="3:15" x14ac:dyDescent="0.25">
      <c r="C373" s="121" t="s">
        <v>163</v>
      </c>
      <c r="D373" s="121"/>
      <c r="E373" s="121"/>
      <c r="F373" s="121"/>
      <c r="G373" s="121"/>
      <c r="H373" s="121"/>
      <c r="I373" s="121"/>
      <c r="J373" s="121"/>
      <c r="K373" s="121"/>
      <c r="L373" s="121"/>
      <c r="M373" s="121"/>
    </row>
    <row r="374" spans="3:15" x14ac:dyDescent="0.25">
      <c r="D374" s="122" t="s">
        <v>117</v>
      </c>
      <c r="E374" s="122"/>
      <c r="F374" s="122"/>
      <c r="G374" s="122"/>
      <c r="H374" s="122"/>
      <c r="I374" s="122"/>
      <c r="J374" s="122"/>
      <c r="K374" s="122"/>
      <c r="L374" s="122"/>
      <c r="M374" s="122"/>
    </row>
    <row r="375" spans="3:15" x14ac:dyDescent="0.25">
      <c r="D375" s="122"/>
      <c r="E375" s="122"/>
      <c r="F375" s="122"/>
      <c r="G375" s="122"/>
      <c r="H375" s="122"/>
      <c r="I375" s="122"/>
      <c r="J375" s="122"/>
      <c r="K375" s="122"/>
      <c r="L375" s="122"/>
      <c r="M375" s="122"/>
    </row>
    <row r="376" spans="3:15" ht="15.75" thickBot="1" x14ac:dyDescent="0.3">
      <c r="C376" s="42"/>
      <c r="D376" s="122"/>
      <c r="E376" s="122"/>
      <c r="F376" s="122"/>
      <c r="G376" s="122"/>
      <c r="H376" s="122"/>
      <c r="I376" s="122"/>
      <c r="J376" s="122"/>
      <c r="K376" s="122"/>
      <c r="L376" s="122"/>
      <c r="M376" s="122"/>
      <c r="N376" s="46" t="s">
        <v>0</v>
      </c>
    </row>
    <row r="377" spans="3:15" ht="30" customHeight="1" x14ac:dyDescent="0.25">
      <c r="C377" s="42"/>
      <c r="D377" s="122" t="s">
        <v>118</v>
      </c>
      <c r="E377" s="122"/>
      <c r="F377" s="122"/>
      <c r="G377" s="122"/>
      <c r="H377" s="122"/>
      <c r="I377" s="122"/>
      <c r="J377" s="122"/>
      <c r="K377" s="122"/>
      <c r="L377" s="122"/>
      <c r="M377" s="122"/>
      <c r="N377" s="1">
        <v>3</v>
      </c>
    </row>
    <row r="378" spans="3:15" ht="30" customHeight="1" x14ac:dyDescent="0.25">
      <c r="C378" s="42"/>
      <c r="D378" s="122" t="s">
        <v>119</v>
      </c>
      <c r="E378" s="122"/>
      <c r="F378" s="122"/>
      <c r="G378" s="122"/>
      <c r="H378" s="122"/>
      <c r="I378" s="122"/>
      <c r="J378" s="122"/>
      <c r="K378" s="122"/>
      <c r="L378" s="122"/>
      <c r="M378" s="122"/>
      <c r="N378" s="2">
        <v>4</v>
      </c>
    </row>
    <row r="379" spans="3:15" ht="30" customHeight="1" thickBot="1" x14ac:dyDescent="0.3">
      <c r="C379" s="42"/>
      <c r="D379" s="122" t="s">
        <v>120</v>
      </c>
      <c r="E379" s="122"/>
      <c r="F379" s="122"/>
      <c r="G379" s="122"/>
      <c r="H379" s="122"/>
      <c r="I379" s="122"/>
      <c r="J379" s="122"/>
      <c r="K379" s="122"/>
      <c r="L379" s="122"/>
      <c r="M379" s="122"/>
      <c r="N379" s="7">
        <v>3</v>
      </c>
    </row>
    <row r="380" spans="3:15" x14ac:dyDescent="0.25">
      <c r="C380" s="42"/>
      <c r="D380" s="121" t="s">
        <v>299</v>
      </c>
      <c r="E380" s="121"/>
      <c r="F380" s="121"/>
      <c r="G380" s="121"/>
      <c r="H380" s="121"/>
      <c r="I380" s="121"/>
      <c r="J380" s="121"/>
      <c r="K380" s="121"/>
      <c r="L380" s="121"/>
      <c r="M380" s="121"/>
      <c r="N380" s="67">
        <f>AVERAGE(N377:N379)</f>
        <v>3.3333333333333335</v>
      </c>
      <c r="O380" s="15" t="s">
        <v>2</v>
      </c>
    </row>
    <row r="381" spans="3:15" s="20" customFormat="1" x14ac:dyDescent="0.25">
      <c r="C381" s="88"/>
      <c r="D381" s="88"/>
      <c r="E381" s="88"/>
      <c r="F381" s="88"/>
      <c r="G381" s="88"/>
      <c r="H381" s="88"/>
      <c r="I381" s="88"/>
      <c r="J381" s="88"/>
      <c r="K381" s="88"/>
      <c r="L381" s="88"/>
      <c r="M381" s="88"/>
      <c r="N381" s="87"/>
    </row>
    <row r="382" spans="3:15" s="20" customFormat="1" x14ac:dyDescent="0.25">
      <c r="C382" s="125" t="s">
        <v>121</v>
      </c>
      <c r="D382" s="125"/>
      <c r="E382" s="125"/>
      <c r="F382" s="74" t="str">
        <f>IF(AND(N371&lt;3,N380&lt;3),"Event-driven",IF(AND(N371&gt;3,N380&lt;3),"People-driven",IF(AND(N371&lt;3,N380&gt;3),"Data-driven",IF(AND(N371&gt;3,N380&gt;3),"Relationship-driven",IF(AND(N371=3,N380&lt;3),"Event-driven/people-driven",IF(AND(N371=3,N380&gt;3),"Data-driven/Relationship-driven",IF(AND(N371&lt;3,N380=3),"Data-driven/Event-driven",IF(AND(N371&gt;3,N380=3),"Relationship-driven/People-driven",IF(AND(N371=3,N380=3),"Data-driven/Relationship-driven/Event-driven/People-driven","ERROR")))))))))</f>
        <v>Data-driven</v>
      </c>
      <c r="G382" s="88"/>
      <c r="H382" s="88"/>
      <c r="I382" s="88"/>
      <c r="J382" s="88"/>
      <c r="K382" s="88"/>
      <c r="L382" s="88"/>
      <c r="M382" s="88"/>
      <c r="N382" s="87"/>
    </row>
    <row r="385" spans="3:15" ht="21" customHeight="1" x14ac:dyDescent="0.25">
      <c r="C385" s="119" t="s">
        <v>207</v>
      </c>
      <c r="D385" s="119"/>
      <c r="E385" s="119"/>
      <c r="F385" s="119"/>
      <c r="G385" s="119"/>
      <c r="H385" s="119"/>
      <c r="I385" s="119"/>
      <c r="J385" s="119"/>
      <c r="K385" s="119"/>
      <c r="L385" s="119"/>
      <c r="M385" s="119"/>
      <c r="N385" s="119"/>
      <c r="O385" s="119"/>
    </row>
    <row r="386" spans="3:15" ht="21" customHeight="1" x14ac:dyDescent="0.25">
      <c r="C386" s="119"/>
      <c r="D386" s="119"/>
      <c r="E386" s="119"/>
      <c r="F386" s="119"/>
      <c r="G386" s="119"/>
      <c r="H386" s="119"/>
      <c r="I386" s="119"/>
      <c r="J386" s="119"/>
      <c r="K386" s="119"/>
      <c r="L386" s="119"/>
      <c r="M386" s="119"/>
      <c r="N386" s="119"/>
      <c r="O386" s="119"/>
    </row>
    <row r="387" spans="3:15" ht="25.35" customHeight="1" x14ac:dyDescent="0.25">
      <c r="C387" s="129" t="str">
        <f>+$D$28</f>
        <v xml:space="preserve">Magazine </v>
      </c>
      <c r="D387" s="129"/>
      <c r="E387" s="129"/>
      <c r="F387" s="129"/>
      <c r="G387" s="129"/>
      <c r="H387" s="129"/>
      <c r="I387" s="129"/>
      <c r="J387" s="129"/>
      <c r="K387" s="129"/>
      <c r="L387" s="129"/>
      <c r="M387" s="129"/>
      <c r="N387" s="129"/>
      <c r="O387" s="129"/>
    </row>
    <row r="389" spans="3:15" ht="15" customHeight="1" thickBot="1" x14ac:dyDescent="0.3">
      <c r="C389" s="121" t="s">
        <v>164</v>
      </c>
      <c r="D389" s="121"/>
      <c r="E389" s="121"/>
      <c r="F389" s="121"/>
      <c r="G389" s="121"/>
      <c r="H389" s="121"/>
      <c r="I389" s="121"/>
      <c r="J389" s="121"/>
      <c r="K389" s="121"/>
      <c r="L389" s="121"/>
      <c r="M389" s="121"/>
      <c r="N389" s="46" t="s">
        <v>0</v>
      </c>
    </row>
    <row r="390" spans="3:15" ht="30" customHeight="1" x14ac:dyDescent="0.25">
      <c r="C390" s="42"/>
      <c r="D390" s="122" t="s">
        <v>86</v>
      </c>
      <c r="E390" s="122"/>
      <c r="F390" s="122"/>
      <c r="G390" s="122"/>
      <c r="H390" s="122"/>
      <c r="I390" s="122"/>
      <c r="J390" s="122"/>
      <c r="K390" s="122"/>
      <c r="L390" s="122"/>
      <c r="M390" s="122"/>
      <c r="N390" s="1">
        <v>1</v>
      </c>
    </row>
    <row r="391" spans="3:15" ht="30" customHeight="1" x14ac:dyDescent="0.25">
      <c r="C391" s="42"/>
      <c r="D391" s="122" t="s">
        <v>87</v>
      </c>
      <c r="E391" s="122"/>
      <c r="F391" s="122"/>
      <c r="G391" s="122"/>
      <c r="H391" s="122"/>
      <c r="I391" s="122"/>
      <c r="J391" s="122"/>
      <c r="K391" s="122"/>
      <c r="L391" s="122"/>
      <c r="M391" s="122"/>
      <c r="N391" s="2">
        <v>2</v>
      </c>
    </row>
    <row r="392" spans="3:15" ht="30" customHeight="1" thickBot="1" x14ac:dyDescent="0.3">
      <c r="C392" s="42"/>
      <c r="D392" s="122" t="s">
        <v>165</v>
      </c>
      <c r="E392" s="122"/>
      <c r="F392" s="122"/>
      <c r="G392" s="122"/>
      <c r="H392" s="122"/>
      <c r="I392" s="122"/>
      <c r="J392" s="122"/>
      <c r="K392" s="122"/>
      <c r="L392" s="122"/>
      <c r="M392" s="122"/>
      <c r="N392" s="7">
        <v>3</v>
      </c>
    </row>
    <row r="393" spans="3:15" ht="15" customHeight="1" x14ac:dyDescent="0.25">
      <c r="D393" s="121" t="s">
        <v>300</v>
      </c>
      <c r="E393" s="121"/>
      <c r="F393" s="121"/>
      <c r="G393" s="121"/>
      <c r="H393" s="121"/>
      <c r="I393" s="121"/>
      <c r="J393" s="121"/>
      <c r="K393" s="121"/>
      <c r="L393" s="121"/>
      <c r="M393" s="121"/>
      <c r="N393" s="33">
        <f>AVERAGE(N390:N392)</f>
        <v>2</v>
      </c>
      <c r="O393" s="15" t="s">
        <v>3</v>
      </c>
    </row>
    <row r="396" spans="3:15" ht="15.75" thickBot="1" x14ac:dyDescent="0.3">
      <c r="C396" s="133" t="s">
        <v>166</v>
      </c>
      <c r="D396" s="133"/>
      <c r="E396" s="133"/>
      <c r="F396" s="133"/>
      <c r="G396" s="133"/>
      <c r="H396" s="133"/>
      <c r="I396" s="133"/>
      <c r="J396" s="133"/>
      <c r="K396" s="133"/>
      <c r="L396" s="133"/>
      <c r="M396" s="133"/>
      <c r="N396" s="46" t="s">
        <v>0</v>
      </c>
    </row>
    <row r="397" spans="3:15" ht="30" customHeight="1" x14ac:dyDescent="0.25">
      <c r="C397" s="77"/>
      <c r="D397" s="132" t="s">
        <v>88</v>
      </c>
      <c r="E397" s="132"/>
      <c r="F397" s="132"/>
      <c r="G397" s="132"/>
      <c r="H397" s="132"/>
      <c r="I397" s="132"/>
      <c r="J397" s="132"/>
      <c r="K397" s="132"/>
      <c r="L397" s="132"/>
      <c r="M397" s="132"/>
      <c r="N397" s="1">
        <v>3</v>
      </c>
    </row>
    <row r="398" spans="3:15" ht="30" customHeight="1" x14ac:dyDescent="0.25">
      <c r="C398" s="77"/>
      <c r="D398" s="132" t="s">
        <v>89</v>
      </c>
      <c r="E398" s="132"/>
      <c r="F398" s="132"/>
      <c r="G398" s="132"/>
      <c r="H398" s="132"/>
      <c r="I398" s="132"/>
      <c r="J398" s="132"/>
      <c r="K398" s="132"/>
      <c r="L398" s="132"/>
      <c r="M398" s="132"/>
      <c r="N398" s="2">
        <v>4</v>
      </c>
    </row>
    <row r="399" spans="3:15" ht="45" customHeight="1" thickBot="1" x14ac:dyDescent="0.3">
      <c r="C399" s="77"/>
      <c r="D399" s="132" t="s">
        <v>90</v>
      </c>
      <c r="E399" s="132"/>
      <c r="F399" s="132"/>
      <c r="G399" s="132"/>
      <c r="H399" s="132"/>
      <c r="I399" s="132"/>
      <c r="J399" s="132"/>
      <c r="K399" s="132"/>
      <c r="L399" s="132"/>
      <c r="M399" s="132"/>
      <c r="N399" s="7">
        <v>3</v>
      </c>
    </row>
    <row r="400" spans="3:15" x14ac:dyDescent="0.25">
      <c r="C400" s="77"/>
      <c r="D400" s="133" t="s">
        <v>301</v>
      </c>
      <c r="E400" s="133"/>
      <c r="F400" s="133"/>
      <c r="G400" s="133"/>
      <c r="H400" s="133"/>
      <c r="I400" s="133"/>
      <c r="J400" s="133"/>
      <c r="K400" s="133"/>
      <c r="L400" s="133"/>
      <c r="M400" s="133"/>
      <c r="N400" s="33">
        <f>AVERAGE(N397:N399)</f>
        <v>3.3333333333333335</v>
      </c>
      <c r="O400" s="15" t="s">
        <v>2</v>
      </c>
    </row>
    <row r="401" spans="3:15" x14ac:dyDescent="0.25">
      <c r="C401" s="77"/>
      <c r="D401" s="77"/>
      <c r="E401" s="77"/>
      <c r="F401" s="77"/>
      <c r="G401" s="77"/>
      <c r="H401" s="77"/>
      <c r="I401" s="77"/>
      <c r="J401" s="77"/>
      <c r="K401" s="77"/>
      <c r="L401" s="77"/>
      <c r="M401" s="77"/>
      <c r="N401" s="89"/>
    </row>
    <row r="402" spans="3:15" x14ac:dyDescent="0.25">
      <c r="C402" s="125" t="s">
        <v>121</v>
      </c>
      <c r="D402" s="125"/>
      <c r="E402" s="125"/>
      <c r="F402" s="74" t="str">
        <f>IF(AND(N393&lt;3,N400&lt;3),"Personal pay",IF(AND(N393&gt;3,N400&lt;3),"Bonus-based",IF(AND(N393&lt;3,N400&gt;3),"Skill pay",IF(AND(N393&gt;3,N400&gt;3),"Profit sharing/gain-sharing",IF(AND(N393=3,N400&lt;3),"Personal pay/Bonus-pay",IF(AND(N393=3,N400&gt;3),"Skill pay/Profit sharing/gain-sharing",IF(AND(N393&lt;3,N400=3),"Skill pay/Personal pay",IF(AND(N393&gt;3,N400=3),"Profit sharing/gain-sharing /Bonus-based",IF(AND(N393=3,N400=3),"Skill pay/Profit sharing/gain-sharing/Personal pay/Bonus-based","ERROR")))))))))</f>
        <v>Skill pay</v>
      </c>
      <c r="G402" s="77"/>
      <c r="H402" s="77"/>
      <c r="I402" s="77"/>
      <c r="J402" s="77"/>
      <c r="K402" s="77"/>
      <c r="L402" s="77"/>
      <c r="M402" s="77"/>
      <c r="N402" s="89"/>
    </row>
    <row r="403" spans="3:15" x14ac:dyDescent="0.25">
      <c r="C403" s="77"/>
      <c r="D403" s="77"/>
      <c r="E403" s="77"/>
      <c r="F403" s="77"/>
      <c r="G403" s="77"/>
      <c r="H403" s="77"/>
      <c r="I403" s="77"/>
      <c r="J403" s="77"/>
      <c r="K403" s="77"/>
      <c r="L403" s="77"/>
      <c r="M403" s="77"/>
      <c r="N403" s="89"/>
    </row>
    <row r="406" spans="3:15" ht="21" customHeight="1" x14ac:dyDescent="0.25">
      <c r="C406" s="119"/>
      <c r="D406" s="119"/>
      <c r="E406" s="119"/>
      <c r="F406" s="119"/>
      <c r="G406" s="119"/>
      <c r="H406" s="119"/>
      <c r="I406" s="119"/>
      <c r="J406" s="119"/>
      <c r="K406" s="119"/>
      <c r="L406" s="119"/>
      <c r="M406" s="119"/>
      <c r="N406" s="119"/>
      <c r="O406" s="119"/>
    </row>
    <row r="407" spans="3:15" ht="21" customHeight="1" x14ac:dyDescent="0.25">
      <c r="C407" s="119"/>
      <c r="D407" s="119"/>
      <c r="E407" s="119"/>
      <c r="F407" s="119"/>
      <c r="G407" s="119"/>
      <c r="H407" s="119"/>
      <c r="I407" s="119"/>
      <c r="J407" s="119"/>
      <c r="K407" s="119"/>
      <c r="L407" s="119"/>
      <c r="M407" s="119"/>
      <c r="N407" s="119"/>
      <c r="O407" s="119"/>
    </row>
  </sheetData>
  <sheetProtection algorithmName="SHA-512" hashValue="7Uxh6YJq4rUypM2Tq2HrXpDbyahmNfDUHxSe7eNTBYsiZpHo5i2/P8DpnoIJT7QAU4/YSx+drJ2um62OGjUL2Q==" saltValue="+k2Lu/ZOD3oeQZgqc2oEHA==" spinCount="100000" sheet="1" objects="1" scenarios="1" formatCells="0" formatColumns="0" formatRows="0" selectLockedCells="1"/>
  <mergeCells count="239">
    <mergeCell ref="C7:O8"/>
    <mergeCell ref="D138:M138"/>
    <mergeCell ref="I131:M131"/>
    <mergeCell ref="D129:E129"/>
    <mergeCell ref="D139:M139"/>
    <mergeCell ref="D140:M140"/>
    <mergeCell ref="C134:M135"/>
    <mergeCell ref="D114:M116"/>
    <mergeCell ref="D123:M123"/>
    <mergeCell ref="D106:N106"/>
    <mergeCell ref="D107:N107"/>
    <mergeCell ref="D108:N108"/>
    <mergeCell ref="D112:M112"/>
    <mergeCell ref="D127:E127"/>
    <mergeCell ref="D128:E128"/>
    <mergeCell ref="F125:J125"/>
    <mergeCell ref="D125:E126"/>
    <mergeCell ref="N134:N135"/>
    <mergeCell ref="D63:M63"/>
    <mergeCell ref="D66:M66"/>
    <mergeCell ref="D67:M67"/>
    <mergeCell ref="C88:M95"/>
    <mergeCell ref="D97:M98"/>
    <mergeCell ref="D76:M76"/>
    <mergeCell ref="C13:O25"/>
    <mergeCell ref="D100:N100"/>
    <mergeCell ref="D101:N101"/>
    <mergeCell ref="C43:M43"/>
    <mergeCell ref="C70:M70"/>
    <mergeCell ref="D45:M45"/>
    <mergeCell ref="D46:M46"/>
    <mergeCell ref="D47:M47"/>
    <mergeCell ref="D48:M48"/>
    <mergeCell ref="D44:M44"/>
    <mergeCell ref="C58:M58"/>
    <mergeCell ref="D71:M71"/>
    <mergeCell ref="D36:M36"/>
    <mergeCell ref="C27:M27"/>
    <mergeCell ref="C35:M35"/>
    <mergeCell ref="C31:M31"/>
    <mergeCell ref="D64:M64"/>
    <mergeCell ref="D65:M65"/>
    <mergeCell ref="D37:M37"/>
    <mergeCell ref="D38:M38"/>
    <mergeCell ref="C28:C29"/>
    <mergeCell ref="C32:C33"/>
    <mergeCell ref="D39:M39"/>
    <mergeCell ref="D40:M40"/>
    <mergeCell ref="O28:O29"/>
    <mergeCell ref="O32:O33"/>
    <mergeCell ref="D28:N29"/>
    <mergeCell ref="D32:N33"/>
    <mergeCell ref="C61:M61"/>
    <mergeCell ref="D111:N111"/>
    <mergeCell ref="D102:N102"/>
    <mergeCell ref="D103:N103"/>
    <mergeCell ref="D104:N104"/>
    <mergeCell ref="D105:N105"/>
    <mergeCell ref="D109:N109"/>
    <mergeCell ref="D110:N110"/>
    <mergeCell ref="C50:E50"/>
    <mergeCell ref="C86:O86"/>
    <mergeCell ref="D72:M72"/>
    <mergeCell ref="D73:M73"/>
    <mergeCell ref="D74:M74"/>
    <mergeCell ref="D75:M75"/>
    <mergeCell ref="D62:M62"/>
    <mergeCell ref="D144:M144"/>
    <mergeCell ref="D145:M145"/>
    <mergeCell ref="D146:M146"/>
    <mergeCell ref="D147:M147"/>
    <mergeCell ref="D148:M148"/>
    <mergeCell ref="D99:N99"/>
    <mergeCell ref="D136:M136"/>
    <mergeCell ref="D137:M137"/>
    <mergeCell ref="C79:E79"/>
    <mergeCell ref="C151:E151"/>
    <mergeCell ref="C158:M161"/>
    <mergeCell ref="D164:M164"/>
    <mergeCell ref="C163:M163"/>
    <mergeCell ref="D189:M189"/>
    <mergeCell ref="D190:M190"/>
    <mergeCell ref="C184:O184"/>
    <mergeCell ref="C209:M209"/>
    <mergeCell ref="C203:E203"/>
    <mergeCell ref="D173:M173"/>
    <mergeCell ref="D187:M187"/>
    <mergeCell ref="D199:M199"/>
    <mergeCell ref="D166:M166"/>
    <mergeCell ref="D167:M167"/>
    <mergeCell ref="D165:M165"/>
    <mergeCell ref="C156:O156"/>
    <mergeCell ref="C186:M186"/>
    <mergeCell ref="D191:M191"/>
    <mergeCell ref="D198:M198"/>
    <mergeCell ref="D297:M297"/>
    <mergeCell ref="D298:M298"/>
    <mergeCell ref="C254:M256"/>
    <mergeCell ref="D220:M220"/>
    <mergeCell ref="D221:M221"/>
    <mergeCell ref="D222:M222"/>
    <mergeCell ref="D235:M235"/>
    <mergeCell ref="D143:M143"/>
    <mergeCell ref="D141:M141"/>
    <mergeCell ref="D142:M142"/>
    <mergeCell ref="D236:M236"/>
    <mergeCell ref="C230:O230"/>
    <mergeCell ref="C252:O252"/>
    <mergeCell ref="D260:M260"/>
    <mergeCell ref="D270:M270"/>
    <mergeCell ref="D219:M219"/>
    <mergeCell ref="C224:E224"/>
    <mergeCell ref="C169:M169"/>
    <mergeCell ref="D170:M170"/>
    <mergeCell ref="D171:M171"/>
    <mergeCell ref="D172:M172"/>
    <mergeCell ref="C179:E179"/>
    <mergeCell ref="C176:M176"/>
    <mergeCell ref="D188:M188"/>
    <mergeCell ref="D295:M295"/>
    <mergeCell ref="D296:M296"/>
    <mergeCell ref="D200:M200"/>
    <mergeCell ref="D201:M201"/>
    <mergeCell ref="C194:M194"/>
    <mergeCell ref="D196:M196"/>
    <mergeCell ref="D197:M197"/>
    <mergeCell ref="D195:M195"/>
    <mergeCell ref="D213:M213"/>
    <mergeCell ref="C233:M233"/>
    <mergeCell ref="D210:M210"/>
    <mergeCell ref="D211:M211"/>
    <mergeCell ref="D212:M212"/>
    <mergeCell ref="C232:M232"/>
    <mergeCell ref="C216:M218"/>
    <mergeCell ref="D276:M276"/>
    <mergeCell ref="C294:M294"/>
    <mergeCell ref="C287:M291"/>
    <mergeCell ref="D234:M234"/>
    <mergeCell ref="D237:M237"/>
    <mergeCell ref="C239:M239"/>
    <mergeCell ref="D240:M240"/>
    <mergeCell ref="D241:M241"/>
    <mergeCell ref="D242:M242"/>
    <mergeCell ref="C359:E359"/>
    <mergeCell ref="D306:M306"/>
    <mergeCell ref="D307:M307"/>
    <mergeCell ref="C339:O339"/>
    <mergeCell ref="D328:M328"/>
    <mergeCell ref="D308:M308"/>
    <mergeCell ref="D309:M309"/>
    <mergeCell ref="D344:M344"/>
    <mergeCell ref="D354:M354"/>
    <mergeCell ref="D355:M355"/>
    <mergeCell ref="C304:M304"/>
    <mergeCell ref="D320:M320"/>
    <mergeCell ref="D356:M356"/>
    <mergeCell ref="C323:M323"/>
    <mergeCell ref="C285:O285"/>
    <mergeCell ref="D305:M305"/>
    <mergeCell ref="C245:E245"/>
    <mergeCell ref="E265:M265"/>
    <mergeCell ref="E271:M271"/>
    <mergeCell ref="E272:M272"/>
    <mergeCell ref="E273:M273"/>
    <mergeCell ref="E274:M274"/>
    <mergeCell ref="E275:M275"/>
    <mergeCell ref="C269:M269"/>
    <mergeCell ref="D266:M266"/>
    <mergeCell ref="D327:M327"/>
    <mergeCell ref="D321:M321"/>
    <mergeCell ref="C278:E278"/>
    <mergeCell ref="C259:M259"/>
    <mergeCell ref="D343:M343"/>
    <mergeCell ref="C341:M341"/>
    <mergeCell ref="D342:M342"/>
    <mergeCell ref="C311:E311"/>
    <mergeCell ref="C331:E331"/>
    <mergeCell ref="D379:M379"/>
    <mergeCell ref="C382:E382"/>
    <mergeCell ref="D380:M380"/>
    <mergeCell ref="C387:O387"/>
    <mergeCell ref="D400:M400"/>
    <mergeCell ref="D397:M397"/>
    <mergeCell ref="C396:M396"/>
    <mergeCell ref="D398:M398"/>
    <mergeCell ref="D399:M399"/>
    <mergeCell ref="C389:M389"/>
    <mergeCell ref="D390:M390"/>
    <mergeCell ref="D391:M391"/>
    <mergeCell ref="D392:M392"/>
    <mergeCell ref="D393:M393"/>
    <mergeCell ref="C1:O1"/>
    <mergeCell ref="C3:O3"/>
    <mergeCell ref="C5:O5"/>
    <mergeCell ref="C57:O57"/>
    <mergeCell ref="D374:M376"/>
    <mergeCell ref="C317:M317"/>
    <mergeCell ref="C350:M350"/>
    <mergeCell ref="D351:M351"/>
    <mergeCell ref="D352:M352"/>
    <mergeCell ref="D353:M353"/>
    <mergeCell ref="D345:M345"/>
    <mergeCell ref="D346:M346"/>
    <mergeCell ref="D347:M347"/>
    <mergeCell ref="D348:M348"/>
    <mergeCell ref="D324:M324"/>
    <mergeCell ref="D325:M325"/>
    <mergeCell ref="D326:M326"/>
    <mergeCell ref="D369:M369"/>
    <mergeCell ref="C363:M363"/>
    <mergeCell ref="D367:M367"/>
    <mergeCell ref="D370:M370"/>
    <mergeCell ref="D243:M243"/>
    <mergeCell ref="E261:M261"/>
    <mergeCell ref="E262:M262"/>
    <mergeCell ref="C406:O407"/>
    <mergeCell ref="C55:O56"/>
    <mergeCell ref="C10:O11"/>
    <mergeCell ref="C84:O85"/>
    <mergeCell ref="C154:O155"/>
    <mergeCell ref="C182:O183"/>
    <mergeCell ref="C228:O229"/>
    <mergeCell ref="C250:O251"/>
    <mergeCell ref="C283:O284"/>
    <mergeCell ref="C337:O338"/>
    <mergeCell ref="C385:O386"/>
    <mergeCell ref="D329:M329"/>
    <mergeCell ref="D371:M371"/>
    <mergeCell ref="D318:M318"/>
    <mergeCell ref="D319:M319"/>
    <mergeCell ref="C373:M373"/>
    <mergeCell ref="D377:M377"/>
    <mergeCell ref="D357:M357"/>
    <mergeCell ref="E263:M263"/>
    <mergeCell ref="E264:M264"/>
    <mergeCell ref="C402:E402"/>
    <mergeCell ref="D364:M366"/>
    <mergeCell ref="D368:M368"/>
    <mergeCell ref="D378:M378"/>
  </mergeCells>
  <dataValidations count="4">
    <dataValidation type="custom" allowBlank="1" showInputMessage="1" showErrorMessage="1" sqref="I118:I120">
      <formula1>AND(I118&lt;=1+I119&lt;=1+I120&lt;=1)</formula1>
    </dataValidation>
    <dataValidation type="list" operator="equal" allowBlank="1" showDropDown="1" showInputMessage="1" showErrorMessage="1" errorTitle="Error" error="Please use &quot;x&quot; or &quot;X&quot; as input" sqref="H118:H120">
      <formula1>"X,x"</formula1>
    </dataValidation>
    <dataValidation type="list" operator="equal" allowBlank="1" showDropDown="1" showInputMessage="1" showErrorMessage="1" errorTitle="Error" error="Please input &quot;x&quot; or &quot;X&quot;" sqref="N261:N265 N271:N275">
      <formula1>"X,x"</formula1>
    </dataValidation>
    <dataValidation type="whole" allowBlank="1" showInputMessage="1" showErrorMessage="1" errorTitle="Error" error="Please input integer number between 1 and 5" sqref="N397:N399 N390:N392 N377:N379 N367:N370 N352:N356 N343:N347 N324:N328 N318:N320 N305:N308 N295:N297 N240:N242 N234:N236 N219:N221 N210:N212 N196:N200 N187:N190 N170:N172 N164:N166 N136:N148 N71:N75 N62:N66 N44:N47 N36:N39">
      <formula1>1</formula1>
      <formula2>5</formula2>
    </dataValidation>
  </dataValidations>
  <pageMargins left="0.7" right="0.7" top="0.75" bottom="0.75" header="0.3" footer="0.3"/>
  <pageSetup paperSize="9" orientation="portrait" r:id="rId1"/>
  <ignoredErrors>
    <ignoredError sqref="D261:D265 D271:D275" numberStoredAsText="1"/>
  </ignoredError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tabColor theme="4" tint="0.39997558519241921"/>
  </sheetPr>
  <dimension ref="A33:AX120"/>
  <sheetViews>
    <sheetView topLeftCell="A37" zoomScale="85" zoomScaleNormal="85" zoomScalePageLayoutView="85" workbookViewId="0">
      <selection activeCell="E89" sqref="E89"/>
    </sheetView>
  </sheetViews>
  <sheetFormatPr defaultColWidth="8.85546875" defaultRowHeight="15" x14ac:dyDescent="0.25"/>
  <cols>
    <col min="1" max="1" width="67.28515625" style="15" customWidth="1"/>
    <col min="2" max="2" width="16.140625" style="46" customWidth="1"/>
    <col min="3" max="3" width="13.42578125" style="15" customWidth="1"/>
    <col min="4" max="4" width="15.42578125" style="15" bestFit="1" customWidth="1"/>
    <col min="5" max="5" width="13.42578125" style="15" bestFit="1" customWidth="1"/>
    <col min="6" max="6" width="16.28515625" style="15" customWidth="1"/>
    <col min="7" max="7" width="5.140625" style="15" customWidth="1"/>
    <col min="8" max="8" width="10.7109375" style="15" bestFit="1" customWidth="1"/>
    <col min="9" max="16384" width="8.85546875" style="15"/>
  </cols>
  <sheetData>
    <row r="33" spans="1:50" ht="15.75" thickBot="1" x14ac:dyDescent="0.3">
      <c r="A33" s="20"/>
      <c r="B33" s="87"/>
      <c r="C33" s="20"/>
      <c r="D33" s="20"/>
      <c r="E33" s="20"/>
      <c r="F33" s="20"/>
      <c r="G33" s="20"/>
      <c r="H33" s="20"/>
      <c r="I33" s="20"/>
      <c r="J33" s="20"/>
      <c r="K33" s="20"/>
      <c r="L33" s="20"/>
      <c r="M33" s="20"/>
      <c r="N33" s="20"/>
      <c r="O33" s="20"/>
      <c r="P33" s="20"/>
      <c r="Q33" s="20"/>
      <c r="R33" s="20"/>
      <c r="S33" s="20"/>
      <c r="T33" s="20"/>
      <c r="U33" s="20"/>
      <c r="V33" s="20"/>
      <c r="W33" s="20"/>
      <c r="X33" s="20"/>
      <c r="Y33" s="20"/>
      <c r="Z33" s="20"/>
      <c r="AA33" s="20"/>
      <c r="AB33" s="20"/>
      <c r="AC33" s="20"/>
      <c r="AD33" s="20"/>
      <c r="AE33" s="20"/>
      <c r="AF33" s="20"/>
      <c r="AG33" s="20"/>
      <c r="AH33" s="20"/>
      <c r="AI33" s="20"/>
      <c r="AJ33" s="20"/>
      <c r="AK33" s="20"/>
      <c r="AL33" s="20"/>
      <c r="AM33" s="20"/>
      <c r="AN33" s="20"/>
      <c r="AO33" s="20"/>
      <c r="AP33" s="20"/>
      <c r="AQ33" s="20"/>
      <c r="AR33" s="20"/>
      <c r="AS33" s="20"/>
      <c r="AT33" s="20"/>
      <c r="AU33" s="20"/>
      <c r="AV33" s="20"/>
      <c r="AW33" s="20"/>
      <c r="AX33" s="20"/>
    </row>
    <row r="34" spans="1:50" x14ac:dyDescent="0.25">
      <c r="A34" s="111" t="str">
        <f>+'Organizational diagnosis'!C10</f>
        <v>Goals of the organization</v>
      </c>
      <c r="B34" s="112" t="s">
        <v>197</v>
      </c>
      <c r="C34" s="113"/>
      <c r="F34" s="20"/>
      <c r="G34" s="20"/>
      <c r="H34" s="20"/>
      <c r="I34" s="20"/>
      <c r="J34" s="20"/>
      <c r="K34" s="20"/>
      <c r="L34" s="20"/>
      <c r="M34" s="20"/>
      <c r="N34" s="20"/>
      <c r="O34" s="20"/>
      <c r="P34" s="20"/>
      <c r="Q34" s="20"/>
      <c r="R34" s="20"/>
      <c r="S34" s="20"/>
      <c r="T34" s="20"/>
      <c r="U34" s="20"/>
      <c r="V34" s="20"/>
      <c r="W34" s="20"/>
      <c r="X34" s="20"/>
      <c r="Y34" s="20"/>
      <c r="Z34" s="20"/>
      <c r="AA34" s="20"/>
      <c r="AB34" s="20"/>
      <c r="AC34" s="20"/>
      <c r="AD34" s="20"/>
      <c r="AE34" s="20"/>
      <c r="AF34" s="20"/>
      <c r="AG34" s="20"/>
      <c r="AH34" s="20"/>
      <c r="AI34" s="20"/>
      <c r="AJ34" s="20"/>
      <c r="AK34" s="20"/>
      <c r="AL34" s="20"/>
      <c r="AM34" s="20"/>
      <c r="AN34" s="20"/>
      <c r="AO34" s="20"/>
      <c r="AP34" s="20"/>
      <c r="AQ34" s="20"/>
      <c r="AR34" s="20"/>
      <c r="AS34" s="20"/>
      <c r="AT34" s="20"/>
      <c r="AU34" s="20"/>
      <c r="AV34" s="20"/>
      <c r="AW34" s="20"/>
      <c r="AX34" s="20"/>
    </row>
    <row r="35" spans="1:50" x14ac:dyDescent="0.25">
      <c r="A35" s="114" t="s">
        <v>171</v>
      </c>
      <c r="B35" s="37">
        <f>+'Organizational diagnosis'!N48</f>
        <v>4.75</v>
      </c>
      <c r="C35" s="115" t="s">
        <v>1</v>
      </c>
      <c r="I35" s="20"/>
      <c r="J35" s="20"/>
      <c r="K35" s="20"/>
      <c r="L35" s="20"/>
      <c r="M35" s="20"/>
      <c r="N35" s="20"/>
      <c r="O35" s="20"/>
      <c r="P35" s="20"/>
      <c r="Q35" s="20"/>
      <c r="R35" s="20"/>
      <c r="S35" s="20"/>
      <c r="T35" s="20"/>
      <c r="U35" s="20"/>
      <c r="V35" s="20"/>
      <c r="W35" s="20"/>
      <c r="X35" s="20"/>
      <c r="Y35" s="20"/>
      <c r="Z35" s="20"/>
      <c r="AA35" s="20"/>
      <c r="AB35" s="20"/>
      <c r="AC35" s="20"/>
      <c r="AD35" s="20"/>
      <c r="AE35" s="20"/>
      <c r="AF35" s="20"/>
      <c r="AG35" s="20"/>
      <c r="AH35" s="20"/>
      <c r="AI35" s="20"/>
      <c r="AJ35" s="20"/>
      <c r="AK35" s="20"/>
      <c r="AL35" s="20"/>
      <c r="AM35" s="20"/>
      <c r="AN35" s="20"/>
      <c r="AO35" s="20"/>
      <c r="AP35" s="20"/>
      <c r="AQ35" s="20"/>
      <c r="AR35" s="20"/>
      <c r="AS35" s="20"/>
      <c r="AT35" s="20"/>
      <c r="AU35" s="20"/>
      <c r="AV35" s="20"/>
      <c r="AW35" s="20"/>
      <c r="AX35" s="20"/>
    </row>
    <row r="36" spans="1:50" ht="15.75" thickBot="1" x14ac:dyDescent="0.3">
      <c r="A36" s="116" t="s">
        <v>172</v>
      </c>
      <c r="B36" s="117">
        <f>+'Organizational diagnosis'!N40</f>
        <v>4.75</v>
      </c>
      <c r="C36" s="118" t="s">
        <v>176</v>
      </c>
      <c r="I36" s="20"/>
      <c r="J36" s="20"/>
      <c r="K36" s="20"/>
      <c r="L36" s="20"/>
      <c r="M36" s="20"/>
      <c r="N36" s="20"/>
      <c r="O36" s="20"/>
      <c r="P36" s="20"/>
      <c r="Q36" s="20"/>
      <c r="R36" s="20"/>
      <c r="S36" s="20"/>
      <c r="T36" s="20"/>
      <c r="U36" s="20"/>
      <c r="V36" s="20"/>
      <c r="W36" s="20"/>
      <c r="X36" s="20"/>
      <c r="Y36" s="20"/>
      <c r="Z36" s="20"/>
      <c r="AA36" s="20"/>
      <c r="AB36" s="20"/>
      <c r="AC36" s="20"/>
      <c r="AD36" s="20"/>
      <c r="AE36" s="20"/>
      <c r="AF36" s="20"/>
      <c r="AG36" s="20"/>
      <c r="AH36" s="20"/>
      <c r="AI36" s="20"/>
      <c r="AJ36" s="20"/>
      <c r="AK36" s="20"/>
      <c r="AL36" s="20"/>
      <c r="AM36" s="20"/>
      <c r="AN36" s="20"/>
      <c r="AO36" s="20"/>
      <c r="AP36" s="20"/>
      <c r="AQ36" s="20"/>
      <c r="AR36" s="20"/>
      <c r="AS36" s="20"/>
      <c r="AT36" s="20"/>
      <c r="AU36" s="20"/>
      <c r="AV36" s="20"/>
      <c r="AW36" s="20"/>
      <c r="AX36" s="20"/>
    </row>
    <row r="37" spans="1:50" x14ac:dyDescent="0.25">
      <c r="A37" s="91" t="s">
        <v>121</v>
      </c>
      <c r="B37" s="92" t="str">
        <f>+'Organizational diagnosis'!F50</f>
        <v>D</v>
      </c>
      <c r="C37" s="20"/>
      <c r="I37" s="20"/>
      <c r="J37" s="20"/>
      <c r="K37" s="20"/>
      <c r="L37" s="20"/>
      <c r="M37" s="20"/>
      <c r="N37" s="20"/>
      <c r="O37" s="20"/>
      <c r="P37" s="20"/>
      <c r="Q37" s="20"/>
      <c r="R37" s="20"/>
      <c r="S37" s="20"/>
      <c r="T37" s="20"/>
      <c r="U37" s="20"/>
      <c r="V37" s="20"/>
      <c r="W37" s="20"/>
      <c r="X37" s="20"/>
      <c r="Y37" s="20"/>
      <c r="Z37" s="20"/>
      <c r="AA37" s="20"/>
      <c r="AB37" s="20"/>
      <c r="AC37" s="20"/>
      <c r="AD37" s="20"/>
      <c r="AE37" s="20"/>
      <c r="AF37" s="20"/>
      <c r="AG37" s="20"/>
      <c r="AH37" s="20"/>
      <c r="AI37" s="20"/>
      <c r="AJ37" s="20"/>
      <c r="AK37" s="20"/>
      <c r="AL37" s="20"/>
      <c r="AM37" s="20"/>
      <c r="AN37" s="20"/>
      <c r="AO37" s="20"/>
      <c r="AP37" s="20"/>
      <c r="AQ37" s="20"/>
      <c r="AR37" s="20"/>
      <c r="AS37" s="20"/>
      <c r="AT37" s="20"/>
      <c r="AU37" s="20"/>
      <c r="AV37" s="20"/>
      <c r="AW37" s="20"/>
      <c r="AX37" s="20"/>
    </row>
    <row r="38" spans="1:50" x14ac:dyDescent="0.25">
      <c r="A38" s="20"/>
      <c r="B38" s="87"/>
      <c r="C38" s="20"/>
      <c r="I38" s="20"/>
      <c r="J38" s="20"/>
      <c r="K38" s="20"/>
      <c r="L38" s="20"/>
      <c r="M38" s="20"/>
      <c r="N38" s="20"/>
      <c r="O38" s="20"/>
      <c r="P38" s="20"/>
      <c r="Q38" s="20"/>
      <c r="R38" s="20"/>
      <c r="S38" s="20"/>
      <c r="T38" s="20"/>
      <c r="U38" s="20"/>
      <c r="V38" s="20"/>
      <c r="W38" s="20"/>
      <c r="X38" s="20"/>
      <c r="Y38" s="20"/>
      <c r="Z38" s="20"/>
      <c r="AA38" s="20"/>
      <c r="AB38" s="20"/>
      <c r="AC38" s="20"/>
      <c r="AD38" s="20"/>
      <c r="AE38" s="20"/>
      <c r="AF38" s="20"/>
      <c r="AG38" s="20"/>
      <c r="AH38" s="20"/>
      <c r="AI38" s="20"/>
      <c r="AJ38" s="20"/>
      <c r="AK38" s="20"/>
      <c r="AL38" s="20"/>
      <c r="AM38" s="20"/>
      <c r="AN38" s="20"/>
      <c r="AO38" s="20"/>
      <c r="AP38" s="20"/>
      <c r="AQ38" s="20"/>
      <c r="AR38" s="20"/>
      <c r="AS38" s="20"/>
      <c r="AT38" s="20"/>
      <c r="AU38" s="20"/>
      <c r="AV38" s="20"/>
      <c r="AW38" s="20"/>
      <c r="AX38" s="20"/>
    </row>
    <row r="39" spans="1:50" x14ac:dyDescent="0.25">
      <c r="A39" s="90" t="str">
        <f>+'Organizational diagnosis'!C55</f>
        <v>Strategy</v>
      </c>
      <c r="B39" s="87"/>
      <c r="C39" s="20"/>
      <c r="I39" s="20"/>
      <c r="J39" s="20"/>
      <c r="K39" s="20"/>
      <c r="L39" s="20"/>
      <c r="M39" s="20"/>
      <c r="N39" s="20"/>
      <c r="O39" s="20"/>
      <c r="P39" s="20"/>
      <c r="Q39" s="20"/>
      <c r="R39" s="20"/>
      <c r="S39" s="20"/>
      <c r="T39" s="20"/>
      <c r="U39" s="20"/>
      <c r="V39" s="20"/>
      <c r="W39" s="20"/>
      <c r="X39" s="20"/>
      <c r="Y39" s="20"/>
      <c r="Z39" s="20"/>
      <c r="AA39" s="20"/>
      <c r="AB39" s="20"/>
      <c r="AC39" s="20"/>
      <c r="AD39" s="20"/>
      <c r="AE39" s="20"/>
      <c r="AF39" s="20"/>
      <c r="AG39" s="20"/>
      <c r="AH39" s="20"/>
      <c r="AI39" s="20"/>
      <c r="AJ39" s="20"/>
      <c r="AK39" s="20"/>
      <c r="AL39" s="20"/>
      <c r="AM39" s="20"/>
      <c r="AN39" s="20"/>
      <c r="AO39" s="20"/>
      <c r="AP39" s="20"/>
      <c r="AQ39" s="20"/>
      <c r="AR39" s="20"/>
      <c r="AS39" s="20"/>
      <c r="AT39" s="20"/>
      <c r="AU39" s="20"/>
      <c r="AV39" s="20"/>
      <c r="AW39" s="20"/>
      <c r="AX39" s="20"/>
    </row>
    <row r="40" spans="1:50" x14ac:dyDescent="0.25">
      <c r="A40" s="20" t="s">
        <v>170</v>
      </c>
      <c r="B40" s="40">
        <f>+'Organizational diagnosis'!N67</f>
        <v>4.4000000000000004</v>
      </c>
      <c r="C40" s="20" t="s">
        <v>1</v>
      </c>
      <c r="I40" s="20"/>
      <c r="J40" s="20"/>
      <c r="K40" s="20"/>
      <c r="L40" s="20"/>
      <c r="M40" s="20"/>
      <c r="N40" s="20"/>
      <c r="O40" s="20"/>
      <c r="P40" s="20"/>
      <c r="Q40" s="20"/>
      <c r="R40" s="20"/>
      <c r="S40" s="20"/>
      <c r="T40" s="20"/>
      <c r="U40" s="20"/>
      <c r="V40" s="20"/>
      <c r="W40" s="20"/>
      <c r="X40" s="20"/>
      <c r="Y40" s="20"/>
      <c r="Z40" s="20"/>
      <c r="AA40" s="20"/>
      <c r="AB40" s="20"/>
      <c r="AC40" s="20"/>
      <c r="AD40" s="20"/>
      <c r="AE40" s="20"/>
      <c r="AF40" s="20"/>
      <c r="AG40" s="20"/>
      <c r="AH40" s="20"/>
      <c r="AI40" s="20"/>
      <c r="AJ40" s="20"/>
      <c r="AK40" s="20"/>
      <c r="AL40" s="20"/>
      <c r="AM40" s="20"/>
      <c r="AN40" s="20"/>
      <c r="AO40" s="20"/>
      <c r="AP40" s="20"/>
      <c r="AQ40" s="20"/>
      <c r="AR40" s="20"/>
      <c r="AS40" s="20"/>
      <c r="AT40" s="20"/>
      <c r="AU40" s="20"/>
      <c r="AV40" s="20"/>
      <c r="AW40" s="20"/>
      <c r="AX40" s="20"/>
    </row>
    <row r="41" spans="1:50" x14ac:dyDescent="0.25">
      <c r="A41" s="20" t="s">
        <v>173</v>
      </c>
      <c r="B41" s="40">
        <f>+'Organizational diagnosis'!N76</f>
        <v>4</v>
      </c>
      <c r="C41" s="20" t="s">
        <v>176</v>
      </c>
      <c r="I41" s="20"/>
      <c r="J41" s="20"/>
      <c r="K41" s="20"/>
      <c r="L41" s="20"/>
      <c r="M41" s="20"/>
      <c r="N41" s="20"/>
      <c r="O41" s="20"/>
      <c r="P41" s="20"/>
      <c r="Q41" s="20"/>
      <c r="R41" s="20"/>
      <c r="S41" s="20"/>
      <c r="T41" s="20"/>
      <c r="U41" s="20"/>
      <c r="V41" s="20"/>
      <c r="W41" s="20"/>
      <c r="X41" s="20"/>
      <c r="Y41" s="20"/>
      <c r="Z41" s="20"/>
      <c r="AA41" s="20"/>
      <c r="AB41" s="20"/>
      <c r="AC41" s="20"/>
      <c r="AD41" s="20"/>
      <c r="AE41" s="20"/>
      <c r="AF41" s="20"/>
      <c r="AG41" s="20"/>
      <c r="AH41" s="20"/>
      <c r="AI41" s="20"/>
      <c r="AJ41" s="20"/>
      <c r="AK41" s="20"/>
      <c r="AL41" s="20"/>
      <c r="AM41" s="20"/>
      <c r="AN41" s="20"/>
      <c r="AO41" s="20"/>
      <c r="AP41" s="20"/>
      <c r="AQ41" s="20"/>
      <c r="AR41" s="20"/>
      <c r="AS41" s="20"/>
      <c r="AT41" s="20"/>
      <c r="AU41" s="20"/>
      <c r="AV41" s="20"/>
      <c r="AW41" s="20"/>
      <c r="AX41" s="20"/>
    </row>
    <row r="42" spans="1:50" x14ac:dyDescent="0.25">
      <c r="A42" s="91" t="s">
        <v>121</v>
      </c>
      <c r="B42" s="92" t="str">
        <f>+'Organizational diagnosis'!F79</f>
        <v>Analyzer with innovation</v>
      </c>
      <c r="C42" s="20"/>
      <c r="I42" s="20"/>
      <c r="J42" s="20"/>
      <c r="K42" s="20"/>
      <c r="L42" s="20"/>
      <c r="M42" s="20"/>
      <c r="N42" s="20"/>
      <c r="O42" s="20"/>
      <c r="P42" s="20"/>
      <c r="Q42" s="20"/>
      <c r="R42" s="20"/>
      <c r="S42" s="20"/>
      <c r="T42" s="20"/>
      <c r="U42" s="20"/>
      <c r="V42" s="20"/>
      <c r="W42" s="20"/>
      <c r="X42" s="20"/>
      <c r="Y42" s="20"/>
      <c r="Z42" s="20"/>
      <c r="AA42" s="20"/>
      <c r="AB42" s="20"/>
      <c r="AC42" s="20"/>
      <c r="AD42" s="20"/>
      <c r="AE42" s="20"/>
      <c r="AF42" s="20"/>
      <c r="AG42" s="20"/>
      <c r="AH42" s="20"/>
      <c r="AI42" s="20"/>
      <c r="AJ42" s="20"/>
      <c r="AK42" s="20"/>
      <c r="AL42" s="20"/>
      <c r="AM42" s="20"/>
      <c r="AN42" s="20"/>
      <c r="AO42" s="20"/>
      <c r="AP42" s="20"/>
      <c r="AQ42" s="20"/>
      <c r="AR42" s="20"/>
      <c r="AS42" s="20"/>
      <c r="AT42" s="20"/>
      <c r="AU42" s="20"/>
      <c r="AV42" s="20"/>
      <c r="AW42" s="20"/>
      <c r="AX42" s="20"/>
    </row>
    <row r="43" spans="1:50" x14ac:dyDescent="0.25">
      <c r="A43" s="20"/>
      <c r="B43" s="87"/>
      <c r="C43" s="20"/>
      <c r="I43" s="20"/>
      <c r="J43" s="20"/>
      <c r="K43" s="20"/>
      <c r="L43" s="20"/>
      <c r="M43" s="20"/>
      <c r="N43" s="20"/>
      <c r="O43" s="20"/>
      <c r="P43" s="20"/>
      <c r="Q43" s="20"/>
      <c r="R43" s="20"/>
      <c r="S43" s="20"/>
      <c r="T43" s="20"/>
      <c r="U43" s="20"/>
      <c r="V43" s="20"/>
      <c r="W43" s="20"/>
      <c r="X43" s="20"/>
      <c r="Y43" s="20"/>
      <c r="Z43" s="20"/>
      <c r="AA43" s="20"/>
      <c r="AB43" s="20"/>
      <c r="AC43" s="20"/>
      <c r="AD43" s="20"/>
      <c r="AE43" s="20"/>
      <c r="AF43" s="20"/>
      <c r="AG43" s="20"/>
      <c r="AH43" s="20"/>
      <c r="AI43" s="20"/>
      <c r="AJ43" s="20"/>
      <c r="AK43" s="20"/>
      <c r="AL43" s="20"/>
      <c r="AM43" s="20"/>
      <c r="AN43" s="20"/>
      <c r="AO43" s="20"/>
      <c r="AP43" s="20"/>
      <c r="AQ43" s="20"/>
      <c r="AR43" s="20"/>
      <c r="AS43" s="20"/>
      <c r="AT43" s="20"/>
      <c r="AU43" s="20"/>
      <c r="AV43" s="20"/>
      <c r="AW43" s="20"/>
      <c r="AX43" s="20"/>
    </row>
    <row r="44" spans="1:50" x14ac:dyDescent="0.25">
      <c r="A44" s="90" t="str">
        <f>+'Organizational diagnosis'!C84</f>
        <v>Environment</v>
      </c>
      <c r="B44" s="87"/>
      <c r="C44" s="20"/>
      <c r="I44" s="20"/>
      <c r="J44" s="20"/>
      <c r="K44" s="20"/>
      <c r="L44" s="20"/>
      <c r="M44" s="20"/>
      <c r="N44" s="20"/>
      <c r="O44" s="20"/>
      <c r="P44" s="20"/>
      <c r="Q44" s="20"/>
      <c r="R44" s="20"/>
      <c r="S44" s="20"/>
      <c r="T44" s="20"/>
      <c r="U44" s="20"/>
      <c r="V44" s="20"/>
      <c r="W44" s="20"/>
      <c r="X44" s="20"/>
      <c r="Y44" s="20"/>
      <c r="Z44" s="20"/>
      <c r="AA44" s="20"/>
      <c r="AB44" s="20"/>
      <c r="AC44" s="20"/>
      <c r="AD44" s="20"/>
      <c r="AE44" s="20"/>
      <c r="AF44" s="20"/>
      <c r="AG44" s="20"/>
      <c r="AH44" s="20"/>
      <c r="AI44" s="20"/>
      <c r="AJ44" s="20"/>
      <c r="AK44" s="20"/>
      <c r="AL44" s="20"/>
      <c r="AM44" s="20"/>
      <c r="AN44" s="20"/>
      <c r="AO44" s="20"/>
      <c r="AP44" s="20"/>
      <c r="AQ44" s="20"/>
      <c r="AR44" s="20"/>
      <c r="AS44" s="20"/>
      <c r="AT44" s="20"/>
      <c r="AU44" s="20"/>
      <c r="AV44" s="20"/>
      <c r="AW44" s="20"/>
      <c r="AX44" s="20"/>
    </row>
    <row r="45" spans="1:50" x14ac:dyDescent="0.25">
      <c r="A45" s="20" t="s">
        <v>174</v>
      </c>
      <c r="B45" s="93">
        <f>+'Organizational diagnosis'!N149</f>
        <v>2.8333333333333335</v>
      </c>
      <c r="C45" s="20" t="s">
        <v>1</v>
      </c>
      <c r="I45" s="20"/>
      <c r="J45" s="20"/>
      <c r="K45" s="20"/>
      <c r="L45" s="20"/>
      <c r="M45" s="20"/>
      <c r="N45" s="20"/>
      <c r="O45" s="20"/>
      <c r="P45" s="20"/>
      <c r="Q45" s="20"/>
      <c r="R45" s="20"/>
      <c r="S45" s="20"/>
      <c r="T45" s="20"/>
      <c r="U45" s="20"/>
      <c r="V45" s="20"/>
      <c r="W45" s="20"/>
      <c r="X45" s="20"/>
      <c r="Y45" s="20"/>
      <c r="Z45" s="20"/>
      <c r="AA45" s="20"/>
      <c r="AB45" s="20"/>
      <c r="AC45" s="20"/>
      <c r="AD45" s="20"/>
      <c r="AE45" s="20"/>
      <c r="AF45" s="20"/>
      <c r="AG45" s="20"/>
      <c r="AH45" s="20"/>
      <c r="AI45" s="20"/>
      <c r="AJ45" s="20"/>
      <c r="AK45" s="20"/>
      <c r="AL45" s="20"/>
      <c r="AM45" s="20"/>
      <c r="AN45" s="20"/>
      <c r="AO45" s="20"/>
      <c r="AP45" s="20"/>
      <c r="AQ45" s="20"/>
      <c r="AR45" s="20"/>
      <c r="AS45" s="20"/>
      <c r="AT45" s="20"/>
      <c r="AU45" s="20"/>
      <c r="AV45" s="20"/>
      <c r="AW45" s="20"/>
      <c r="AX45" s="20"/>
    </row>
    <row r="46" spans="1:50" x14ac:dyDescent="0.25">
      <c r="A46" s="20" t="s">
        <v>175</v>
      </c>
      <c r="B46" s="40">
        <f>+'Organizational diagnosis'!N131</f>
        <v>3</v>
      </c>
      <c r="C46" s="20" t="s">
        <v>176</v>
      </c>
      <c r="I46" s="20"/>
      <c r="J46" s="20"/>
      <c r="K46" s="20"/>
      <c r="L46" s="20"/>
      <c r="M46" s="20"/>
      <c r="N46" s="20"/>
      <c r="O46" s="20"/>
      <c r="P46" s="20"/>
      <c r="Q46" s="20"/>
      <c r="R46" s="20"/>
      <c r="S46" s="20"/>
      <c r="T46" s="20"/>
      <c r="U46" s="20"/>
      <c r="V46" s="20"/>
      <c r="W46" s="20"/>
      <c r="X46" s="20"/>
      <c r="Y46" s="20"/>
      <c r="Z46" s="20"/>
      <c r="AA46" s="20"/>
      <c r="AB46" s="20"/>
      <c r="AC46" s="20"/>
      <c r="AD46" s="20"/>
      <c r="AE46" s="20"/>
      <c r="AF46" s="20"/>
      <c r="AG46" s="20"/>
      <c r="AH46" s="20"/>
      <c r="AI46" s="20"/>
      <c r="AJ46" s="20"/>
      <c r="AK46" s="20"/>
      <c r="AL46" s="20"/>
      <c r="AM46" s="20"/>
      <c r="AN46" s="20"/>
      <c r="AO46" s="20"/>
      <c r="AP46" s="20"/>
      <c r="AQ46" s="20"/>
      <c r="AR46" s="20"/>
      <c r="AS46" s="20"/>
      <c r="AT46" s="20"/>
      <c r="AU46" s="20"/>
      <c r="AV46" s="20"/>
      <c r="AW46" s="20"/>
      <c r="AX46" s="20"/>
    </row>
    <row r="47" spans="1:50" x14ac:dyDescent="0.25">
      <c r="A47" s="91" t="s">
        <v>121</v>
      </c>
      <c r="B47" s="92" t="str">
        <f>+'Organizational diagnosis'!F151</f>
        <v>Calm/Varied</v>
      </c>
      <c r="C47" s="20"/>
      <c r="I47" s="20"/>
      <c r="J47" s="20"/>
      <c r="K47" s="20"/>
      <c r="Q47" s="20"/>
      <c r="R47" s="20"/>
      <c r="S47" s="20"/>
      <c r="T47" s="20"/>
      <c r="U47" s="20"/>
      <c r="V47" s="20"/>
      <c r="W47" s="20"/>
      <c r="X47" s="20"/>
      <c r="Y47" s="20"/>
      <c r="Z47" s="20"/>
      <c r="AA47" s="20"/>
      <c r="AB47" s="20"/>
      <c r="AC47" s="20"/>
      <c r="AD47" s="20"/>
      <c r="AE47" s="20"/>
      <c r="AF47" s="20"/>
      <c r="AG47" s="20"/>
      <c r="AH47" s="20"/>
      <c r="AI47" s="20"/>
      <c r="AJ47" s="20"/>
      <c r="AK47" s="20"/>
      <c r="AL47" s="20"/>
      <c r="AM47" s="20"/>
      <c r="AN47" s="20"/>
      <c r="AO47" s="20"/>
      <c r="AP47" s="20"/>
      <c r="AQ47" s="20"/>
      <c r="AR47" s="20"/>
      <c r="AS47" s="20"/>
      <c r="AT47" s="20"/>
      <c r="AU47" s="20"/>
      <c r="AV47" s="20"/>
      <c r="AW47" s="20"/>
      <c r="AX47" s="20"/>
    </row>
    <row r="48" spans="1:50" x14ac:dyDescent="0.25">
      <c r="A48" s="20"/>
      <c r="B48" s="87"/>
      <c r="C48" s="20"/>
      <c r="I48" s="20"/>
      <c r="J48" s="20"/>
      <c r="K48" s="20"/>
      <c r="L48" s="20"/>
      <c r="M48" s="20"/>
      <c r="N48" s="20"/>
      <c r="O48" s="20"/>
      <c r="P48" s="20"/>
      <c r="Q48" s="20"/>
      <c r="R48" s="20"/>
      <c r="S48" s="20"/>
      <c r="T48" s="20"/>
      <c r="U48" s="20"/>
      <c r="V48" s="20"/>
      <c r="W48" s="20"/>
      <c r="X48" s="20"/>
      <c r="Y48" s="20"/>
      <c r="Z48" s="20"/>
      <c r="AA48" s="20"/>
      <c r="AB48" s="20"/>
      <c r="AC48" s="20"/>
      <c r="AD48" s="20"/>
      <c r="AE48" s="20"/>
      <c r="AF48" s="20"/>
      <c r="AG48" s="20"/>
      <c r="AH48" s="20"/>
      <c r="AI48" s="20"/>
      <c r="AJ48" s="20"/>
      <c r="AK48" s="20"/>
      <c r="AL48" s="20"/>
      <c r="AM48" s="20"/>
      <c r="AN48" s="20"/>
      <c r="AO48" s="20"/>
      <c r="AP48" s="20"/>
      <c r="AQ48" s="20"/>
      <c r="AR48" s="20"/>
      <c r="AS48" s="20"/>
      <c r="AT48" s="20"/>
      <c r="AU48" s="20"/>
      <c r="AV48" s="20"/>
      <c r="AW48" s="20"/>
      <c r="AX48" s="20"/>
    </row>
    <row r="49" spans="1:50" x14ac:dyDescent="0.25">
      <c r="A49" s="90" t="str">
        <f>+'Organizational diagnosis'!C154</f>
        <v>Configuration</v>
      </c>
      <c r="B49" s="87"/>
      <c r="C49" s="20"/>
      <c r="I49" s="20"/>
      <c r="J49" s="20"/>
      <c r="K49" s="20"/>
      <c r="L49" s="20"/>
      <c r="M49" s="20"/>
      <c r="N49" s="20"/>
      <c r="O49" s="20"/>
      <c r="P49" s="20"/>
      <c r="Q49" s="20"/>
      <c r="R49" s="20"/>
      <c r="S49" s="20"/>
      <c r="T49" s="20"/>
      <c r="U49" s="20"/>
      <c r="V49" s="20"/>
      <c r="W49" s="20"/>
      <c r="X49" s="20"/>
      <c r="Y49" s="20"/>
      <c r="Z49" s="20"/>
      <c r="AA49" s="20"/>
      <c r="AB49" s="20"/>
      <c r="AC49" s="20"/>
      <c r="AD49" s="20"/>
      <c r="AE49" s="20"/>
      <c r="AF49" s="20"/>
      <c r="AG49" s="20"/>
      <c r="AH49" s="20"/>
      <c r="AI49" s="20"/>
      <c r="AJ49" s="20"/>
      <c r="AK49" s="20"/>
      <c r="AL49" s="20"/>
      <c r="AM49" s="20"/>
      <c r="AN49" s="20"/>
      <c r="AO49" s="20"/>
      <c r="AP49" s="20"/>
      <c r="AQ49" s="20"/>
      <c r="AR49" s="20"/>
      <c r="AS49" s="20"/>
      <c r="AT49" s="20"/>
      <c r="AU49" s="20"/>
      <c r="AV49" s="20"/>
      <c r="AW49" s="20"/>
      <c r="AX49" s="20"/>
    </row>
    <row r="50" spans="1:50" x14ac:dyDescent="0.25">
      <c r="A50" s="20" t="s">
        <v>178</v>
      </c>
      <c r="B50" s="40">
        <f>+'Organizational diagnosis'!N167</f>
        <v>4.666666666666667</v>
      </c>
      <c r="C50" s="20" t="s">
        <v>1</v>
      </c>
      <c r="I50" s="20"/>
      <c r="J50" s="20"/>
      <c r="K50" s="20"/>
      <c r="L50" s="20"/>
      <c r="M50" s="20"/>
      <c r="N50" s="20"/>
      <c r="O50" s="20"/>
      <c r="P50" s="20"/>
      <c r="Q50" s="20"/>
      <c r="R50" s="20"/>
      <c r="S50" s="20"/>
      <c r="T50" s="20"/>
      <c r="U50" s="20"/>
      <c r="V50" s="20"/>
      <c r="W50" s="20"/>
      <c r="X50" s="20"/>
      <c r="Y50" s="20"/>
      <c r="Z50" s="20"/>
      <c r="AA50" s="20"/>
      <c r="AB50" s="20"/>
      <c r="AC50" s="20"/>
      <c r="AD50" s="20"/>
      <c r="AE50" s="20"/>
      <c r="AF50" s="20"/>
      <c r="AG50" s="20"/>
      <c r="AH50" s="20"/>
      <c r="AI50" s="20"/>
      <c r="AJ50" s="20"/>
      <c r="AK50" s="20"/>
      <c r="AL50" s="20"/>
      <c r="AM50" s="20"/>
      <c r="AN50" s="20"/>
      <c r="AO50" s="20"/>
      <c r="AP50" s="20"/>
      <c r="AQ50" s="20"/>
      <c r="AR50" s="20"/>
      <c r="AS50" s="20"/>
      <c r="AT50" s="20"/>
      <c r="AU50" s="20"/>
      <c r="AV50" s="20"/>
      <c r="AW50" s="20"/>
      <c r="AX50" s="20"/>
    </row>
    <row r="51" spans="1:50" x14ac:dyDescent="0.25">
      <c r="A51" s="20" t="s">
        <v>177</v>
      </c>
      <c r="B51" s="40">
        <f>+'Organizational diagnosis'!N173</f>
        <v>4.333333333333333</v>
      </c>
      <c r="C51" s="20" t="s">
        <v>176</v>
      </c>
      <c r="I51" s="20"/>
      <c r="J51" s="20"/>
      <c r="K51" s="20"/>
      <c r="L51" s="20"/>
      <c r="M51" s="20"/>
      <c r="N51" s="20"/>
      <c r="O51" s="20"/>
      <c r="P51" s="20"/>
      <c r="Q51" s="20"/>
      <c r="R51" s="20"/>
      <c r="S51" s="20"/>
      <c r="T51" s="20"/>
      <c r="U51" s="20"/>
      <c r="V51" s="20"/>
      <c r="W51" s="20"/>
      <c r="X51" s="20"/>
      <c r="Y51" s="20"/>
      <c r="Z51" s="20"/>
      <c r="AA51" s="20"/>
      <c r="AB51" s="20"/>
      <c r="AC51" s="20"/>
      <c r="AD51" s="20"/>
      <c r="AE51" s="20"/>
      <c r="AF51" s="20"/>
      <c r="AG51" s="20"/>
      <c r="AH51" s="20"/>
      <c r="AI51" s="20"/>
      <c r="AJ51" s="20"/>
      <c r="AK51" s="20"/>
      <c r="AL51" s="20"/>
      <c r="AM51" s="20"/>
      <c r="AN51" s="20"/>
      <c r="AO51" s="20"/>
      <c r="AP51" s="20"/>
      <c r="AQ51" s="20"/>
      <c r="AR51" s="20"/>
      <c r="AS51" s="20"/>
      <c r="AT51" s="20"/>
      <c r="AU51" s="20"/>
      <c r="AV51" s="20"/>
      <c r="AW51" s="20"/>
      <c r="AX51" s="20"/>
    </row>
    <row r="52" spans="1:50" x14ac:dyDescent="0.25">
      <c r="A52" s="91" t="s">
        <v>121</v>
      </c>
      <c r="B52" s="92" t="str">
        <f>+'Organizational diagnosis'!F179</f>
        <v>Matrix</v>
      </c>
      <c r="C52" s="20"/>
      <c r="I52" s="20"/>
      <c r="J52" s="20"/>
      <c r="K52" s="20"/>
      <c r="L52" s="20"/>
      <c r="M52" s="20"/>
      <c r="N52" s="20"/>
      <c r="O52" s="20"/>
      <c r="P52" s="20"/>
      <c r="Q52" s="20"/>
      <c r="R52" s="20"/>
      <c r="S52" s="20"/>
      <c r="T52" s="20"/>
      <c r="U52" s="20"/>
      <c r="V52" s="20"/>
      <c r="W52" s="20"/>
      <c r="X52" s="20"/>
      <c r="Y52" s="20"/>
      <c r="Z52" s="20"/>
      <c r="AA52" s="20"/>
      <c r="AB52" s="20"/>
      <c r="AC52" s="20"/>
      <c r="AD52" s="20"/>
      <c r="AE52" s="20"/>
      <c r="AF52" s="20"/>
      <c r="AG52" s="20"/>
      <c r="AH52" s="20"/>
      <c r="AI52" s="20"/>
      <c r="AJ52" s="20"/>
      <c r="AK52" s="20"/>
      <c r="AL52" s="20"/>
      <c r="AM52" s="20"/>
      <c r="AN52" s="20"/>
      <c r="AO52" s="20"/>
      <c r="AP52" s="20"/>
      <c r="AQ52" s="20"/>
      <c r="AR52" s="20"/>
      <c r="AS52" s="20"/>
      <c r="AT52" s="20"/>
      <c r="AU52" s="20"/>
      <c r="AV52" s="20"/>
      <c r="AW52" s="20"/>
      <c r="AX52" s="20"/>
    </row>
    <row r="53" spans="1:50" x14ac:dyDescent="0.25">
      <c r="A53" s="20"/>
      <c r="B53" s="87"/>
      <c r="C53" s="20"/>
      <c r="I53" s="20"/>
      <c r="J53" s="20"/>
      <c r="K53" s="20"/>
      <c r="R53" s="20"/>
      <c r="S53" s="20"/>
      <c r="T53" s="20"/>
      <c r="U53" s="20"/>
      <c r="V53" s="20"/>
      <c r="W53" s="20"/>
      <c r="X53" s="20"/>
      <c r="Y53" s="20"/>
      <c r="Z53" s="20"/>
      <c r="AA53" s="20"/>
      <c r="AB53" s="20"/>
      <c r="AC53" s="20"/>
      <c r="AD53" s="20"/>
      <c r="AE53" s="20"/>
      <c r="AF53" s="20"/>
      <c r="AG53" s="20"/>
      <c r="AH53" s="20"/>
      <c r="AI53" s="20"/>
      <c r="AJ53" s="20"/>
      <c r="AK53" s="20"/>
      <c r="AL53" s="20"/>
      <c r="AM53" s="20"/>
      <c r="AN53" s="20"/>
      <c r="AO53" s="20"/>
      <c r="AP53" s="20"/>
      <c r="AQ53" s="20"/>
      <c r="AR53" s="20"/>
      <c r="AS53" s="20"/>
      <c r="AT53" s="20"/>
      <c r="AU53" s="20"/>
      <c r="AV53" s="20"/>
      <c r="AW53" s="20"/>
      <c r="AX53" s="20"/>
    </row>
    <row r="54" spans="1:50" x14ac:dyDescent="0.25">
      <c r="A54" s="90" t="str">
        <f>+'Organizational diagnosis'!C182</f>
        <v>Organizational forms</v>
      </c>
      <c r="B54" s="87"/>
      <c r="C54" s="20"/>
      <c r="I54" s="20"/>
      <c r="J54" s="20"/>
      <c r="K54" s="20"/>
      <c r="L54" s="20"/>
      <c r="M54" s="20"/>
      <c r="N54" s="20"/>
      <c r="O54" s="20"/>
      <c r="P54" s="20"/>
      <c r="Q54" s="20"/>
      <c r="R54" s="20"/>
      <c r="S54" s="20"/>
      <c r="T54" s="20"/>
      <c r="U54" s="20"/>
      <c r="V54" s="20"/>
      <c r="W54" s="20"/>
      <c r="X54" s="20"/>
      <c r="Y54" s="20"/>
      <c r="Z54" s="20"/>
      <c r="AA54" s="20"/>
      <c r="AB54" s="20"/>
      <c r="AC54" s="20"/>
      <c r="AD54" s="20"/>
      <c r="AE54" s="20"/>
      <c r="AF54" s="20"/>
      <c r="AG54" s="20"/>
      <c r="AH54" s="20"/>
      <c r="AI54" s="20"/>
      <c r="AJ54" s="20"/>
      <c r="AK54" s="20"/>
      <c r="AL54" s="20"/>
      <c r="AM54" s="20"/>
      <c r="AN54" s="20"/>
      <c r="AO54" s="20"/>
      <c r="AP54" s="20"/>
      <c r="AQ54" s="20"/>
      <c r="AR54" s="20"/>
      <c r="AS54" s="20"/>
      <c r="AT54" s="20"/>
      <c r="AU54" s="20"/>
      <c r="AV54" s="20"/>
      <c r="AW54" s="20"/>
      <c r="AX54" s="20"/>
    </row>
    <row r="55" spans="1:50" x14ac:dyDescent="0.25">
      <c r="A55" s="20" t="s">
        <v>179</v>
      </c>
      <c r="B55" s="40">
        <f>+'Organizational diagnosis'!N191</f>
        <v>2</v>
      </c>
      <c r="C55" s="20" t="s">
        <v>1</v>
      </c>
      <c r="I55" s="20"/>
      <c r="J55" s="20"/>
      <c r="K55" s="20"/>
      <c r="L55" s="20"/>
      <c r="M55" s="20"/>
      <c r="N55" s="20"/>
      <c r="O55" s="20"/>
      <c r="P55" s="20"/>
      <c r="Q55" s="20"/>
      <c r="R55" s="20"/>
      <c r="S55" s="20"/>
      <c r="T55" s="20"/>
      <c r="U55" s="20"/>
      <c r="V55" s="20"/>
      <c r="W55" s="20"/>
      <c r="X55" s="20"/>
      <c r="Y55" s="20"/>
      <c r="Z55" s="20"/>
      <c r="AA55" s="20"/>
      <c r="AB55" s="20"/>
      <c r="AC55" s="20"/>
      <c r="AD55" s="20"/>
      <c r="AE55" s="20"/>
      <c r="AF55" s="20"/>
      <c r="AG55" s="20"/>
      <c r="AH55" s="20"/>
      <c r="AI55" s="20"/>
      <c r="AJ55" s="20"/>
      <c r="AK55" s="20"/>
      <c r="AL55" s="20"/>
      <c r="AM55" s="20"/>
      <c r="AN55" s="20"/>
      <c r="AO55" s="20"/>
      <c r="AP55" s="20"/>
      <c r="AQ55" s="20"/>
      <c r="AR55" s="20"/>
      <c r="AS55" s="20"/>
      <c r="AT55" s="20"/>
      <c r="AU55" s="20"/>
      <c r="AV55" s="20"/>
      <c r="AW55" s="20"/>
      <c r="AX55" s="20"/>
    </row>
    <row r="56" spans="1:50" x14ac:dyDescent="0.25">
      <c r="A56" s="20" t="s">
        <v>180</v>
      </c>
      <c r="B56" s="40">
        <f>+'Organizational diagnosis'!N201</f>
        <v>2.6</v>
      </c>
      <c r="C56" s="20" t="s">
        <v>176</v>
      </c>
      <c r="I56" s="20"/>
      <c r="J56" s="20"/>
      <c r="K56" s="20"/>
      <c r="L56" s="20"/>
      <c r="M56" s="20"/>
      <c r="N56" s="20"/>
      <c r="O56" s="20"/>
      <c r="P56" s="20"/>
      <c r="Q56" s="20"/>
      <c r="R56" s="20"/>
      <c r="S56" s="20"/>
      <c r="T56" s="20"/>
      <c r="U56" s="20"/>
      <c r="V56" s="20"/>
      <c r="W56" s="20"/>
      <c r="X56" s="20"/>
      <c r="Y56" s="20"/>
      <c r="Z56" s="20"/>
      <c r="AA56" s="20"/>
      <c r="AB56" s="20"/>
      <c r="AC56" s="20"/>
      <c r="AD56" s="20"/>
      <c r="AE56" s="20"/>
      <c r="AF56" s="20"/>
      <c r="AG56" s="20"/>
      <c r="AH56" s="20"/>
      <c r="AI56" s="20"/>
      <c r="AJ56" s="20"/>
      <c r="AK56" s="20"/>
      <c r="AL56" s="20"/>
      <c r="AM56" s="20"/>
      <c r="AN56" s="20"/>
      <c r="AO56" s="20"/>
      <c r="AP56" s="20"/>
      <c r="AQ56" s="20"/>
      <c r="AR56" s="20"/>
      <c r="AS56" s="20"/>
      <c r="AT56" s="20"/>
      <c r="AU56" s="20"/>
      <c r="AV56" s="20"/>
      <c r="AW56" s="20"/>
      <c r="AX56" s="20"/>
    </row>
    <row r="57" spans="1:50" x14ac:dyDescent="0.25">
      <c r="A57" s="91" t="s">
        <v>121</v>
      </c>
      <c r="B57" s="92" t="str">
        <f>+'Organizational diagnosis'!F203</f>
        <v>Global</v>
      </c>
      <c r="C57" s="20"/>
      <c r="I57" s="20"/>
      <c r="J57" s="20"/>
      <c r="K57" s="20"/>
      <c r="L57" s="20"/>
      <c r="M57" s="20"/>
      <c r="N57" s="20"/>
      <c r="O57" s="20"/>
      <c r="P57" s="20"/>
      <c r="Q57" s="20"/>
      <c r="R57" s="20"/>
      <c r="S57" s="20"/>
      <c r="T57" s="20"/>
      <c r="U57" s="20"/>
      <c r="V57" s="20"/>
      <c r="W57" s="20"/>
      <c r="X57" s="20"/>
      <c r="Y57" s="20"/>
      <c r="Z57" s="20"/>
      <c r="AA57" s="20"/>
      <c r="AB57" s="20"/>
      <c r="AC57" s="20"/>
      <c r="AD57" s="20"/>
      <c r="AE57" s="20"/>
      <c r="AF57" s="20"/>
      <c r="AG57" s="20"/>
      <c r="AH57" s="20"/>
      <c r="AI57" s="20"/>
      <c r="AJ57" s="20"/>
      <c r="AK57" s="20"/>
      <c r="AL57" s="20"/>
      <c r="AM57" s="20"/>
      <c r="AN57" s="20"/>
      <c r="AO57" s="20"/>
      <c r="AP57" s="20"/>
      <c r="AQ57" s="20"/>
      <c r="AR57" s="20"/>
      <c r="AS57" s="20"/>
      <c r="AT57" s="20"/>
      <c r="AU57" s="20"/>
      <c r="AV57" s="20"/>
      <c r="AW57" s="20"/>
      <c r="AX57" s="20"/>
    </row>
    <row r="58" spans="1:50" x14ac:dyDescent="0.25">
      <c r="A58" s="20" t="s">
        <v>181</v>
      </c>
      <c r="B58" s="40">
        <f>+'Organizational diagnosis'!N222</f>
        <v>4.333333333333333</v>
      </c>
      <c r="C58" s="20" t="s">
        <v>1</v>
      </c>
      <c r="I58" s="20"/>
      <c r="J58" s="20"/>
      <c r="K58" s="20"/>
      <c r="L58" s="20"/>
      <c r="M58" s="20"/>
      <c r="N58" s="20"/>
      <c r="O58" s="20"/>
      <c r="P58" s="20"/>
      <c r="Q58" s="20"/>
      <c r="R58" s="20"/>
      <c r="S58" s="20"/>
      <c r="T58" s="20"/>
      <c r="U58" s="20"/>
      <c r="V58" s="20"/>
      <c r="W58" s="20"/>
      <c r="X58" s="20"/>
      <c r="Y58" s="20"/>
      <c r="Z58" s="20"/>
      <c r="AA58" s="20"/>
      <c r="AB58" s="20"/>
      <c r="AC58" s="20"/>
      <c r="AD58" s="20"/>
      <c r="AE58" s="20"/>
      <c r="AF58" s="20"/>
      <c r="AG58" s="20"/>
      <c r="AH58" s="20"/>
      <c r="AI58" s="20"/>
      <c r="AJ58" s="20"/>
      <c r="AK58" s="20"/>
      <c r="AL58" s="20"/>
      <c r="AM58" s="20"/>
      <c r="AN58" s="20"/>
      <c r="AO58" s="20"/>
      <c r="AP58" s="20"/>
      <c r="AQ58" s="20"/>
      <c r="AR58" s="20"/>
      <c r="AS58" s="20"/>
      <c r="AT58" s="20"/>
      <c r="AU58" s="20"/>
      <c r="AV58" s="20"/>
      <c r="AW58" s="20"/>
      <c r="AX58" s="20"/>
    </row>
    <row r="59" spans="1:50" x14ac:dyDescent="0.25">
      <c r="A59" s="20" t="s">
        <v>182</v>
      </c>
      <c r="B59" s="40">
        <f>+'Organizational diagnosis'!N213</f>
        <v>4.666666666666667</v>
      </c>
      <c r="C59" s="20" t="s">
        <v>176</v>
      </c>
      <c r="I59" s="20"/>
      <c r="J59" s="20"/>
      <c r="K59" s="20"/>
      <c r="L59" s="20"/>
      <c r="M59" s="20"/>
      <c r="N59" s="20"/>
      <c r="O59" s="20"/>
      <c r="P59" s="20"/>
      <c r="Q59" s="20"/>
      <c r="R59" s="20"/>
      <c r="S59" s="20"/>
      <c r="T59" s="20"/>
      <c r="U59" s="20"/>
      <c r="V59" s="20"/>
      <c r="W59" s="20"/>
      <c r="X59" s="20"/>
      <c r="Y59" s="20"/>
      <c r="Z59" s="20"/>
      <c r="AA59" s="20"/>
      <c r="AB59" s="20"/>
      <c r="AC59" s="20"/>
      <c r="AD59" s="20"/>
      <c r="AE59" s="20"/>
      <c r="AF59" s="20"/>
      <c r="AG59" s="20"/>
      <c r="AH59" s="20"/>
      <c r="AI59" s="20"/>
      <c r="AJ59" s="20"/>
      <c r="AK59" s="20"/>
      <c r="AL59" s="20"/>
      <c r="AM59" s="20"/>
      <c r="AN59" s="20"/>
      <c r="AO59" s="20"/>
      <c r="AP59" s="20"/>
      <c r="AQ59" s="20"/>
      <c r="AR59" s="20"/>
      <c r="AS59" s="20"/>
      <c r="AT59" s="20"/>
      <c r="AU59" s="20"/>
      <c r="AV59" s="20"/>
      <c r="AW59" s="20"/>
      <c r="AX59" s="20"/>
    </row>
    <row r="60" spans="1:50" x14ac:dyDescent="0.25">
      <c r="A60" s="91" t="s">
        <v>121</v>
      </c>
      <c r="B60" s="92" t="str">
        <f>+'Organizational diagnosis'!F224</f>
        <v>Confederation</v>
      </c>
      <c r="C60" s="20"/>
      <c r="I60" s="20"/>
      <c r="J60" s="20"/>
      <c r="K60" s="20"/>
      <c r="L60" s="20"/>
      <c r="M60" s="20"/>
      <c r="N60" s="20"/>
      <c r="O60" s="20"/>
      <c r="P60" s="20"/>
      <c r="Q60" s="20"/>
      <c r="R60" s="20"/>
      <c r="S60" s="20"/>
      <c r="T60" s="20"/>
      <c r="U60" s="20"/>
      <c r="V60" s="20"/>
      <c r="W60" s="20"/>
      <c r="X60" s="20"/>
      <c r="Y60" s="20"/>
      <c r="Z60" s="20"/>
      <c r="AA60" s="20"/>
      <c r="AB60" s="20"/>
      <c r="AC60" s="20"/>
      <c r="AD60" s="20"/>
      <c r="AE60" s="20"/>
      <c r="AF60" s="20"/>
      <c r="AG60" s="20"/>
      <c r="AH60" s="20"/>
      <c r="AI60" s="20"/>
      <c r="AJ60" s="20"/>
      <c r="AK60" s="20"/>
      <c r="AL60" s="20"/>
      <c r="AM60" s="20"/>
      <c r="AN60" s="20"/>
      <c r="AO60" s="20"/>
      <c r="AP60" s="20"/>
      <c r="AQ60" s="20"/>
      <c r="AR60" s="20"/>
      <c r="AS60" s="20"/>
      <c r="AT60" s="20"/>
      <c r="AU60" s="20"/>
      <c r="AV60" s="20"/>
      <c r="AW60" s="20"/>
      <c r="AX60" s="20"/>
    </row>
    <row r="61" spans="1:50" x14ac:dyDescent="0.25">
      <c r="A61" s="20"/>
      <c r="B61" s="87"/>
      <c r="C61" s="20"/>
      <c r="I61" s="20"/>
      <c r="J61" s="20"/>
      <c r="K61" s="20"/>
      <c r="L61" s="20"/>
      <c r="M61" s="20"/>
      <c r="N61" s="20"/>
      <c r="O61" s="20"/>
      <c r="P61" s="20"/>
      <c r="Q61" s="20"/>
      <c r="R61" s="20"/>
      <c r="S61" s="20"/>
      <c r="T61" s="20"/>
      <c r="U61" s="20"/>
      <c r="V61" s="20"/>
      <c r="W61" s="20"/>
      <c r="X61" s="20"/>
      <c r="Y61" s="20"/>
      <c r="Z61" s="20"/>
      <c r="AA61" s="20"/>
      <c r="AB61" s="20"/>
      <c r="AC61" s="20"/>
      <c r="AD61" s="20"/>
      <c r="AE61" s="20"/>
      <c r="AF61" s="20"/>
      <c r="AG61" s="20"/>
      <c r="AH61" s="20"/>
      <c r="AI61" s="20"/>
      <c r="AJ61" s="20"/>
      <c r="AK61" s="20"/>
      <c r="AL61" s="20"/>
      <c r="AM61" s="20"/>
      <c r="AN61" s="20"/>
      <c r="AO61" s="20"/>
      <c r="AP61" s="20"/>
      <c r="AQ61" s="20"/>
      <c r="AR61" s="20"/>
      <c r="AS61" s="20"/>
      <c r="AT61" s="20"/>
      <c r="AU61" s="20"/>
      <c r="AV61" s="20"/>
      <c r="AW61" s="20"/>
      <c r="AX61" s="20"/>
    </row>
    <row r="62" spans="1:50" x14ac:dyDescent="0.25">
      <c r="A62" s="90" t="str">
        <f>+'Organizational diagnosis'!C228</f>
        <v xml:space="preserve"> Task design</v>
      </c>
      <c r="B62" s="87"/>
      <c r="C62" s="20"/>
      <c r="I62" s="20"/>
      <c r="J62" s="20"/>
      <c r="K62" s="20"/>
      <c r="L62" s="20"/>
      <c r="M62" s="20"/>
      <c r="N62" s="20"/>
      <c r="O62" s="20"/>
      <c r="P62" s="20"/>
      <c r="Q62" s="20"/>
      <c r="R62" s="20"/>
      <c r="S62" s="20"/>
      <c r="T62" s="20"/>
      <c r="U62" s="20"/>
      <c r="V62" s="20"/>
      <c r="W62" s="20"/>
      <c r="X62" s="20"/>
      <c r="Y62" s="20"/>
      <c r="Z62" s="20"/>
      <c r="AA62" s="20"/>
      <c r="AB62" s="20"/>
      <c r="AC62" s="20"/>
      <c r="AD62" s="20"/>
      <c r="AE62" s="20"/>
      <c r="AF62" s="20"/>
      <c r="AG62" s="20"/>
      <c r="AH62" s="20"/>
      <c r="AI62" s="20"/>
      <c r="AJ62" s="20"/>
      <c r="AK62" s="20"/>
      <c r="AL62" s="20"/>
      <c r="AM62" s="20"/>
      <c r="AN62" s="20"/>
      <c r="AO62" s="20"/>
      <c r="AP62" s="20"/>
      <c r="AQ62" s="20"/>
      <c r="AR62" s="20"/>
      <c r="AS62" s="20"/>
      <c r="AT62" s="20"/>
      <c r="AU62" s="20"/>
      <c r="AV62" s="20"/>
      <c r="AW62" s="20"/>
      <c r="AX62" s="20"/>
    </row>
    <row r="63" spans="1:50" x14ac:dyDescent="0.25">
      <c r="A63" s="20" t="s">
        <v>183</v>
      </c>
      <c r="B63" s="40">
        <f>+'Organizational diagnosis'!N237</f>
        <v>4.666666666666667</v>
      </c>
      <c r="C63" s="20" t="s">
        <v>1</v>
      </c>
      <c r="I63" s="20"/>
      <c r="J63" s="20"/>
      <c r="K63" s="20"/>
      <c r="L63" s="20"/>
      <c r="M63" s="20"/>
      <c r="N63" s="20"/>
      <c r="O63" s="20"/>
      <c r="P63" s="20"/>
      <c r="Q63" s="20"/>
      <c r="R63" s="20"/>
      <c r="S63" s="20"/>
      <c r="T63" s="20"/>
      <c r="U63" s="20"/>
      <c r="V63" s="20"/>
      <c r="W63" s="20"/>
      <c r="X63" s="20"/>
      <c r="Y63" s="20"/>
      <c r="Z63" s="20"/>
      <c r="AA63" s="20"/>
      <c r="AB63" s="20"/>
      <c r="AC63" s="20"/>
      <c r="AD63" s="20"/>
      <c r="AE63" s="20"/>
      <c r="AF63" s="20"/>
      <c r="AG63" s="20"/>
      <c r="AH63" s="20"/>
      <c r="AI63" s="20"/>
      <c r="AJ63" s="20"/>
      <c r="AK63" s="20"/>
      <c r="AL63" s="20"/>
      <c r="AM63" s="20"/>
      <c r="AN63" s="20"/>
      <c r="AO63" s="20"/>
      <c r="AP63" s="20"/>
      <c r="AQ63" s="20"/>
      <c r="AR63" s="20"/>
      <c r="AS63" s="20"/>
      <c r="AT63" s="20"/>
      <c r="AU63" s="20"/>
      <c r="AV63" s="20"/>
      <c r="AW63" s="20"/>
      <c r="AX63" s="20"/>
    </row>
    <row r="64" spans="1:50" x14ac:dyDescent="0.25">
      <c r="A64" s="20" t="s">
        <v>184</v>
      </c>
      <c r="B64" s="40">
        <f>+'Organizational diagnosis'!N243</f>
        <v>3.3333333333333335</v>
      </c>
      <c r="C64" s="20" t="s">
        <v>176</v>
      </c>
      <c r="I64" s="20"/>
      <c r="J64" s="20"/>
      <c r="K64" s="20"/>
      <c r="L64" s="20"/>
      <c r="M64" s="20"/>
      <c r="N64" s="20"/>
      <c r="O64" s="20"/>
      <c r="P64" s="20"/>
      <c r="Q64" s="20"/>
      <c r="R64" s="20"/>
      <c r="S64" s="20"/>
      <c r="T64" s="20"/>
      <c r="U64" s="20"/>
      <c r="V64" s="20"/>
      <c r="W64" s="20"/>
      <c r="X64" s="20"/>
      <c r="Y64" s="20"/>
      <c r="Z64" s="20"/>
      <c r="AA64" s="20"/>
      <c r="AB64" s="20"/>
      <c r="AC64" s="20"/>
      <c r="AD64" s="20"/>
      <c r="AE64" s="20"/>
      <c r="AF64" s="20"/>
      <c r="AG64" s="20"/>
      <c r="AH64" s="20"/>
      <c r="AI64" s="20"/>
      <c r="AJ64" s="20"/>
      <c r="AK64" s="20"/>
      <c r="AL64" s="20"/>
      <c r="AM64" s="20"/>
      <c r="AN64" s="20"/>
      <c r="AO64" s="20"/>
      <c r="AP64" s="20"/>
      <c r="AQ64" s="20"/>
      <c r="AR64" s="20"/>
      <c r="AS64" s="20"/>
      <c r="AT64" s="20"/>
      <c r="AU64" s="20"/>
      <c r="AV64" s="20"/>
      <c r="AW64" s="20"/>
      <c r="AX64" s="20"/>
    </row>
    <row r="65" spans="1:50" x14ac:dyDescent="0.25">
      <c r="A65" s="91" t="s">
        <v>121</v>
      </c>
      <c r="B65" s="92" t="str">
        <f>+'Organizational diagnosis'!F245</f>
        <v>Knotty</v>
      </c>
      <c r="C65" s="20"/>
      <c r="I65" s="20"/>
      <c r="J65" s="20"/>
      <c r="K65" s="20"/>
      <c r="L65" s="20"/>
      <c r="M65" s="20"/>
      <c r="N65" s="20"/>
      <c r="O65" s="20"/>
      <c r="P65" s="20"/>
      <c r="Q65" s="20"/>
      <c r="R65" s="20"/>
      <c r="S65" s="20"/>
      <c r="T65" s="20"/>
      <c r="U65" s="20"/>
      <c r="V65" s="20"/>
      <c r="W65" s="20"/>
      <c r="X65" s="20"/>
      <c r="Y65" s="20"/>
      <c r="Z65" s="20"/>
      <c r="AA65" s="20"/>
      <c r="AB65" s="20"/>
      <c r="AC65" s="20"/>
      <c r="AD65" s="20"/>
      <c r="AE65" s="20"/>
      <c r="AF65" s="20"/>
      <c r="AG65" s="20"/>
      <c r="AH65" s="20"/>
      <c r="AI65" s="20"/>
      <c r="AJ65" s="20"/>
      <c r="AK65" s="20"/>
      <c r="AL65" s="20"/>
      <c r="AM65" s="20"/>
      <c r="AN65" s="20"/>
      <c r="AO65" s="20"/>
      <c r="AP65" s="20"/>
      <c r="AQ65" s="20"/>
      <c r="AR65" s="20"/>
      <c r="AS65" s="20"/>
      <c r="AT65" s="20"/>
      <c r="AU65" s="20"/>
      <c r="AV65" s="20"/>
      <c r="AW65" s="20"/>
      <c r="AX65" s="20"/>
    </row>
    <row r="66" spans="1:50" x14ac:dyDescent="0.25">
      <c r="A66" s="20"/>
      <c r="B66" s="87"/>
      <c r="C66" s="20"/>
      <c r="I66" s="20"/>
      <c r="J66" s="20"/>
      <c r="K66" s="20"/>
      <c r="L66" s="20"/>
      <c r="M66" s="20"/>
      <c r="N66" s="20"/>
      <c r="O66" s="20"/>
      <c r="P66" s="20"/>
      <c r="Q66" s="20"/>
      <c r="R66" s="20"/>
      <c r="S66" s="20"/>
      <c r="T66" s="20"/>
      <c r="U66" s="20"/>
      <c r="V66" s="20"/>
      <c r="W66" s="20"/>
      <c r="X66" s="20"/>
      <c r="Y66" s="20"/>
      <c r="Z66" s="20"/>
      <c r="AA66" s="20"/>
      <c r="AB66" s="20"/>
      <c r="AC66" s="20"/>
      <c r="AD66" s="20"/>
      <c r="AE66" s="20"/>
      <c r="AF66" s="20"/>
      <c r="AG66" s="20"/>
      <c r="AH66" s="20"/>
      <c r="AI66" s="20"/>
      <c r="AJ66" s="20"/>
      <c r="AK66" s="20"/>
      <c r="AL66" s="20"/>
      <c r="AM66" s="20"/>
      <c r="AN66" s="20"/>
      <c r="AO66" s="20"/>
      <c r="AP66" s="20"/>
      <c r="AQ66" s="20"/>
      <c r="AR66" s="20"/>
      <c r="AS66" s="20"/>
      <c r="AT66" s="20"/>
      <c r="AU66" s="20"/>
      <c r="AV66" s="20"/>
      <c r="AW66" s="20"/>
      <c r="AX66" s="20"/>
    </row>
    <row r="67" spans="1:50" x14ac:dyDescent="0.25">
      <c r="A67" s="90" t="str">
        <f>+'Organizational diagnosis'!C250</f>
        <v>People</v>
      </c>
      <c r="B67" s="87"/>
      <c r="C67" s="20"/>
      <c r="I67" s="20"/>
      <c r="J67" s="20"/>
      <c r="K67" s="20"/>
      <c r="L67" s="20"/>
      <c r="M67" s="20"/>
      <c r="N67" s="20"/>
      <c r="O67" s="20"/>
      <c r="P67" s="20"/>
      <c r="Q67" s="20"/>
      <c r="R67" s="20"/>
      <c r="S67" s="20"/>
      <c r="T67" s="20"/>
      <c r="U67" s="20"/>
      <c r="V67" s="20"/>
      <c r="W67" s="20"/>
      <c r="X67" s="20"/>
      <c r="Y67" s="20"/>
      <c r="Z67" s="20"/>
      <c r="AA67" s="20"/>
      <c r="AB67" s="20"/>
      <c r="AC67" s="20"/>
      <c r="AD67" s="20"/>
      <c r="AE67" s="20"/>
      <c r="AF67" s="20"/>
      <c r="AG67" s="20"/>
      <c r="AH67" s="20"/>
      <c r="AI67" s="20"/>
      <c r="AJ67" s="20"/>
      <c r="AK67" s="20"/>
      <c r="AL67" s="20"/>
      <c r="AM67" s="20"/>
      <c r="AN67" s="20"/>
      <c r="AO67" s="20"/>
      <c r="AP67" s="20"/>
      <c r="AQ67" s="20"/>
      <c r="AR67" s="20"/>
      <c r="AS67" s="20"/>
      <c r="AT67" s="20"/>
      <c r="AU67" s="20"/>
      <c r="AV67" s="20"/>
      <c r="AW67" s="20"/>
      <c r="AX67" s="20"/>
    </row>
    <row r="68" spans="1:50" x14ac:dyDescent="0.25">
      <c r="A68" s="20" t="s">
        <v>185</v>
      </c>
      <c r="B68" s="93">
        <f>'Organizational diagnosis'!N266</f>
        <v>5</v>
      </c>
      <c r="C68" s="20" t="s">
        <v>176</v>
      </c>
      <c r="I68" s="20"/>
      <c r="J68" s="20"/>
      <c r="K68" s="20"/>
      <c r="L68" s="20"/>
      <c r="M68" s="20"/>
      <c r="N68" s="20"/>
      <c r="O68" s="20"/>
      <c r="P68" s="20"/>
      <c r="Q68" s="20"/>
      <c r="R68" s="20"/>
      <c r="S68" s="20"/>
      <c r="T68" s="20"/>
      <c r="U68" s="20"/>
      <c r="V68" s="20"/>
      <c r="W68" s="20"/>
      <c r="X68" s="20"/>
      <c r="Y68" s="20"/>
      <c r="Z68" s="20"/>
      <c r="AA68" s="20"/>
      <c r="AB68" s="20"/>
      <c r="AC68" s="20"/>
      <c r="AD68" s="20"/>
      <c r="AE68" s="20"/>
      <c r="AF68" s="20"/>
      <c r="AG68" s="20"/>
      <c r="AH68" s="20"/>
      <c r="AI68" s="20"/>
      <c r="AJ68" s="20"/>
      <c r="AK68" s="20"/>
      <c r="AL68" s="20"/>
      <c r="AM68" s="20"/>
      <c r="AN68" s="20"/>
      <c r="AO68" s="20"/>
      <c r="AP68" s="20"/>
      <c r="AQ68" s="20"/>
      <c r="AR68" s="20"/>
      <c r="AS68" s="20"/>
      <c r="AT68" s="20"/>
      <c r="AU68" s="20"/>
      <c r="AV68" s="20"/>
      <c r="AW68" s="20"/>
      <c r="AX68" s="20"/>
    </row>
    <row r="69" spans="1:50" x14ac:dyDescent="0.25">
      <c r="A69" s="20" t="s">
        <v>186</v>
      </c>
      <c r="B69" s="93">
        <f>'Organizational diagnosis'!N276</f>
        <v>2</v>
      </c>
      <c r="C69" s="20" t="s">
        <v>1</v>
      </c>
      <c r="I69" s="20"/>
      <c r="J69" s="20"/>
      <c r="K69" s="20"/>
      <c r="L69" s="20"/>
      <c r="M69" s="20"/>
      <c r="N69" s="20"/>
      <c r="O69" s="20"/>
      <c r="P69" s="20"/>
      <c r="Q69" s="20"/>
      <c r="R69" s="20"/>
      <c r="S69" s="20"/>
      <c r="T69" s="20"/>
      <c r="U69" s="20"/>
      <c r="V69" s="20"/>
      <c r="W69" s="20"/>
      <c r="X69" s="20"/>
      <c r="Y69" s="20"/>
      <c r="Z69" s="20"/>
      <c r="AA69" s="20"/>
      <c r="AB69" s="20"/>
      <c r="AC69" s="20"/>
      <c r="AD69" s="20"/>
      <c r="AE69" s="20"/>
      <c r="AF69" s="20"/>
      <c r="AG69" s="20"/>
      <c r="AH69" s="20"/>
      <c r="AI69" s="20"/>
      <c r="AJ69" s="20"/>
      <c r="AK69" s="20"/>
      <c r="AL69" s="20"/>
      <c r="AM69" s="20"/>
      <c r="AN69" s="20"/>
      <c r="AO69" s="20"/>
      <c r="AP69" s="20"/>
      <c r="AQ69" s="20"/>
      <c r="AR69" s="20"/>
      <c r="AS69" s="20"/>
      <c r="AT69" s="20"/>
      <c r="AU69" s="20"/>
      <c r="AV69" s="20"/>
      <c r="AW69" s="20"/>
      <c r="AX69" s="20"/>
    </row>
    <row r="70" spans="1:50" x14ac:dyDescent="0.25">
      <c r="A70" s="91" t="s">
        <v>121</v>
      </c>
      <c r="B70" s="92" t="str">
        <f>+'Organizational diagnosis'!F278</f>
        <v>Factory</v>
      </c>
      <c r="C70" s="20"/>
      <c r="I70" s="20"/>
      <c r="J70" s="20"/>
      <c r="K70" s="20"/>
      <c r="L70" s="20"/>
      <c r="M70" s="20"/>
      <c r="N70" s="20"/>
      <c r="O70" s="20"/>
      <c r="P70" s="20"/>
      <c r="Q70" s="20"/>
      <c r="R70" s="20"/>
      <c r="S70" s="20"/>
      <c r="T70" s="20"/>
      <c r="U70" s="20"/>
      <c r="V70" s="20"/>
      <c r="W70" s="20"/>
      <c r="X70" s="20"/>
      <c r="Y70" s="20"/>
      <c r="Z70" s="20"/>
      <c r="AA70" s="20"/>
      <c r="AB70" s="20"/>
      <c r="AC70" s="20"/>
      <c r="AD70" s="20"/>
      <c r="AE70" s="20"/>
      <c r="AF70" s="20"/>
      <c r="AG70" s="20"/>
      <c r="AH70" s="20"/>
      <c r="AI70" s="20"/>
      <c r="AJ70" s="20"/>
      <c r="AK70" s="20"/>
      <c r="AL70" s="20"/>
      <c r="AM70" s="20"/>
      <c r="AN70" s="20"/>
      <c r="AO70" s="20"/>
      <c r="AP70" s="20"/>
      <c r="AQ70" s="20"/>
      <c r="AR70" s="20"/>
      <c r="AS70" s="20"/>
      <c r="AT70" s="20"/>
      <c r="AU70" s="20"/>
      <c r="AV70" s="20"/>
      <c r="AW70" s="20"/>
      <c r="AX70" s="20"/>
    </row>
    <row r="71" spans="1:50" x14ac:dyDescent="0.25">
      <c r="A71" s="20"/>
      <c r="B71" s="87"/>
      <c r="C71" s="20"/>
      <c r="I71" s="20"/>
      <c r="J71" s="20"/>
      <c r="K71" s="20"/>
      <c r="L71" s="20"/>
      <c r="M71" s="20"/>
      <c r="N71" s="20"/>
      <c r="O71" s="20"/>
      <c r="P71" s="20"/>
      <c r="Q71" s="20"/>
      <c r="R71" s="20"/>
      <c r="S71" s="20"/>
      <c r="T71" s="20"/>
      <c r="U71" s="20"/>
      <c r="V71" s="20"/>
      <c r="W71" s="20"/>
      <c r="X71" s="20"/>
      <c r="Y71" s="20"/>
      <c r="Z71" s="20"/>
      <c r="AA71" s="20"/>
      <c r="AB71" s="20"/>
      <c r="AC71" s="20"/>
      <c r="AD71" s="20"/>
      <c r="AE71" s="20"/>
      <c r="AF71" s="20"/>
      <c r="AG71" s="20"/>
      <c r="AH71" s="20"/>
      <c r="AI71" s="20"/>
      <c r="AJ71" s="20"/>
      <c r="AK71" s="20"/>
      <c r="AL71" s="20"/>
      <c r="AM71" s="20"/>
      <c r="AN71" s="20"/>
      <c r="AO71" s="20"/>
      <c r="AP71" s="20"/>
      <c r="AQ71" s="20"/>
      <c r="AR71" s="20"/>
      <c r="AS71" s="20"/>
      <c r="AT71" s="20"/>
      <c r="AU71" s="20"/>
      <c r="AV71" s="20"/>
      <c r="AW71" s="20"/>
      <c r="AX71" s="20"/>
    </row>
    <row r="72" spans="1:50" x14ac:dyDescent="0.25">
      <c r="A72" s="90" t="str">
        <f>+'Organizational diagnosis'!C283</f>
        <v>Leadership and organizational climate</v>
      </c>
      <c r="B72" s="87"/>
      <c r="C72" s="20"/>
      <c r="I72" s="20"/>
      <c r="J72" s="20"/>
      <c r="K72" s="20"/>
      <c r="L72" s="20"/>
      <c r="M72" s="20"/>
      <c r="N72" s="20"/>
      <c r="O72" s="20"/>
      <c r="P72" s="20"/>
      <c r="Q72" s="20"/>
      <c r="R72" s="20"/>
      <c r="S72" s="20"/>
      <c r="T72" s="20"/>
      <c r="U72" s="20"/>
      <c r="V72" s="20"/>
      <c r="W72" s="20"/>
      <c r="X72" s="20"/>
      <c r="Y72" s="20"/>
      <c r="Z72" s="20"/>
      <c r="AA72" s="20"/>
      <c r="AB72" s="20"/>
      <c r="AC72" s="20"/>
      <c r="AD72" s="20"/>
      <c r="AE72" s="20"/>
      <c r="AF72" s="20"/>
      <c r="AG72" s="20"/>
      <c r="AH72" s="20"/>
      <c r="AI72" s="20"/>
      <c r="AJ72" s="20"/>
      <c r="AK72" s="20"/>
      <c r="AL72" s="20"/>
      <c r="AM72" s="20"/>
      <c r="AN72" s="20"/>
      <c r="AO72" s="20"/>
      <c r="AP72" s="20"/>
      <c r="AQ72" s="20"/>
      <c r="AR72" s="20"/>
      <c r="AS72" s="20"/>
      <c r="AT72" s="20"/>
      <c r="AU72" s="20"/>
      <c r="AV72" s="20"/>
      <c r="AW72" s="20"/>
      <c r="AX72" s="20"/>
    </row>
    <row r="73" spans="1:50" x14ac:dyDescent="0.25">
      <c r="A73" s="20" t="s">
        <v>187</v>
      </c>
      <c r="B73" s="40">
        <f>+'Organizational diagnosis'!N298</f>
        <v>3.6666666666666665</v>
      </c>
      <c r="C73" s="20" t="s">
        <v>1</v>
      </c>
      <c r="I73" s="20"/>
      <c r="J73" s="20"/>
      <c r="K73" s="20"/>
      <c r="L73" s="20"/>
      <c r="M73" s="20"/>
      <c r="N73" s="20"/>
      <c r="O73" s="20"/>
      <c r="P73" s="20"/>
      <c r="Q73" s="20"/>
      <c r="R73" s="20"/>
      <c r="S73" s="20"/>
      <c r="T73" s="20"/>
      <c r="U73" s="20"/>
      <c r="V73" s="20"/>
      <c r="W73" s="20"/>
      <c r="X73" s="20"/>
      <c r="Y73" s="20"/>
      <c r="Z73" s="20"/>
      <c r="AA73" s="20"/>
      <c r="AB73" s="20"/>
      <c r="AC73" s="20"/>
      <c r="AD73" s="20"/>
      <c r="AE73" s="20"/>
      <c r="AF73" s="20"/>
      <c r="AG73" s="20"/>
      <c r="AH73" s="20"/>
      <c r="AI73" s="20"/>
      <c r="AJ73" s="20"/>
      <c r="AK73" s="20"/>
      <c r="AL73" s="20"/>
      <c r="AM73" s="20"/>
      <c r="AN73" s="20"/>
      <c r="AO73" s="20"/>
      <c r="AP73" s="20"/>
      <c r="AQ73" s="20"/>
      <c r="AR73" s="20"/>
      <c r="AS73" s="20"/>
      <c r="AT73" s="20"/>
      <c r="AU73" s="20"/>
      <c r="AV73" s="20"/>
      <c r="AW73" s="20"/>
      <c r="AX73" s="20"/>
    </row>
    <row r="74" spans="1:50" x14ac:dyDescent="0.25">
      <c r="A74" s="20" t="s">
        <v>188</v>
      </c>
      <c r="B74" s="40">
        <f>+'Organizational diagnosis'!N309</f>
        <v>4.25</v>
      </c>
      <c r="C74" s="20" t="s">
        <v>176</v>
      </c>
      <c r="D74" s="94"/>
      <c r="E74" s="94"/>
      <c r="F74" s="94"/>
      <c r="G74" s="94"/>
      <c r="H74" s="94"/>
      <c r="I74" s="94"/>
      <c r="J74" s="94"/>
      <c r="K74" s="94"/>
      <c r="L74" s="94"/>
      <c r="M74" s="94"/>
      <c r="N74" s="94"/>
      <c r="O74" s="94"/>
      <c r="P74" s="94"/>
      <c r="Q74" s="94"/>
      <c r="R74" s="20"/>
      <c r="S74" s="20"/>
      <c r="T74" s="20"/>
      <c r="U74" s="20"/>
      <c r="V74" s="20"/>
      <c r="W74" s="20"/>
      <c r="X74" s="20"/>
      <c r="Y74" s="20"/>
      <c r="Z74" s="20"/>
      <c r="AA74" s="20"/>
      <c r="AB74" s="20"/>
      <c r="AC74" s="20"/>
      <c r="AD74" s="20"/>
      <c r="AE74" s="20"/>
      <c r="AF74" s="20"/>
      <c r="AG74" s="20"/>
      <c r="AH74" s="20"/>
      <c r="AI74" s="20"/>
      <c r="AJ74" s="20"/>
      <c r="AK74" s="20"/>
      <c r="AL74" s="20"/>
      <c r="AM74" s="20"/>
      <c r="AN74" s="20"/>
      <c r="AO74" s="20"/>
      <c r="AP74" s="20"/>
      <c r="AQ74" s="20"/>
      <c r="AR74" s="20"/>
      <c r="AS74" s="20"/>
      <c r="AT74" s="20"/>
      <c r="AU74" s="20"/>
      <c r="AV74" s="20"/>
      <c r="AW74" s="20"/>
      <c r="AX74" s="20"/>
    </row>
    <row r="75" spans="1:50" x14ac:dyDescent="0.25">
      <c r="A75" s="91" t="s">
        <v>121</v>
      </c>
      <c r="B75" s="92" t="str">
        <f>+'Organizational diagnosis'!F311</f>
        <v>Producer</v>
      </c>
      <c r="C75" s="20"/>
      <c r="D75" s="94"/>
      <c r="E75" s="94"/>
      <c r="F75" s="94"/>
      <c r="G75" s="94"/>
      <c r="H75" s="94"/>
      <c r="I75" s="94"/>
      <c r="J75" s="94"/>
      <c r="K75" s="94"/>
      <c r="L75" s="94"/>
      <c r="M75" s="94"/>
      <c r="N75" s="94"/>
      <c r="O75" s="94"/>
      <c r="P75" s="94"/>
      <c r="Q75" s="94"/>
      <c r="R75" s="20"/>
      <c r="S75" s="20"/>
      <c r="T75" s="20"/>
      <c r="U75" s="20"/>
      <c r="V75" s="20"/>
      <c r="W75" s="20"/>
      <c r="X75" s="20"/>
      <c r="Y75" s="20"/>
      <c r="Z75" s="20"/>
      <c r="AA75" s="20"/>
      <c r="AB75" s="20"/>
      <c r="AC75" s="20"/>
      <c r="AD75" s="20"/>
      <c r="AE75" s="20"/>
      <c r="AF75" s="20"/>
      <c r="AG75" s="20"/>
      <c r="AH75" s="20"/>
      <c r="AI75" s="20"/>
      <c r="AJ75" s="20"/>
      <c r="AK75" s="20"/>
      <c r="AL75" s="20"/>
      <c r="AM75" s="20"/>
      <c r="AN75" s="20"/>
      <c r="AO75" s="20"/>
      <c r="AP75" s="20"/>
      <c r="AQ75" s="20"/>
      <c r="AR75" s="20"/>
      <c r="AS75" s="20"/>
      <c r="AT75" s="20"/>
      <c r="AU75" s="20"/>
      <c r="AV75" s="20"/>
      <c r="AW75" s="20"/>
      <c r="AX75" s="20"/>
    </row>
    <row r="76" spans="1:50" x14ac:dyDescent="0.25">
      <c r="A76" s="20" t="s">
        <v>189</v>
      </c>
      <c r="B76" s="40">
        <f>+'Organizational diagnosis'!N321</f>
        <v>3.5</v>
      </c>
      <c r="C76" s="20" t="s">
        <v>1</v>
      </c>
      <c r="D76" s="94"/>
      <c r="E76" s="94"/>
      <c r="F76" s="94"/>
      <c r="G76" s="94"/>
      <c r="H76" s="94"/>
      <c r="I76" s="94"/>
      <c r="J76" s="94"/>
      <c r="K76" s="94"/>
      <c r="L76" s="94"/>
      <c r="M76" s="94"/>
      <c r="N76" s="94"/>
      <c r="O76" s="94"/>
      <c r="P76" s="94"/>
      <c r="Q76" s="94"/>
      <c r="R76" s="20"/>
      <c r="S76" s="20"/>
      <c r="T76" s="20"/>
      <c r="U76" s="20"/>
      <c r="V76" s="20"/>
      <c r="W76" s="20"/>
      <c r="X76" s="20"/>
      <c r="Y76" s="20"/>
      <c r="Z76" s="20"/>
      <c r="AA76" s="20"/>
      <c r="AB76" s="20"/>
      <c r="AC76" s="20"/>
      <c r="AD76" s="20"/>
      <c r="AE76" s="20"/>
      <c r="AF76" s="20"/>
      <c r="AG76" s="20"/>
      <c r="AH76" s="20"/>
      <c r="AI76" s="20"/>
      <c r="AJ76" s="20"/>
      <c r="AK76" s="20"/>
      <c r="AL76" s="20"/>
      <c r="AM76" s="20"/>
      <c r="AN76" s="20"/>
      <c r="AO76" s="20"/>
      <c r="AP76" s="20"/>
      <c r="AQ76" s="20"/>
      <c r="AR76" s="20"/>
      <c r="AS76" s="20"/>
      <c r="AT76" s="20"/>
      <c r="AU76" s="20"/>
      <c r="AV76" s="20"/>
      <c r="AW76" s="20"/>
      <c r="AX76" s="20"/>
    </row>
    <row r="77" spans="1:50" x14ac:dyDescent="0.25">
      <c r="A77" s="20" t="s">
        <v>190</v>
      </c>
      <c r="B77" s="40">
        <f>+'Organizational diagnosis'!N329</f>
        <v>5</v>
      </c>
      <c r="C77" s="20" t="s">
        <v>176</v>
      </c>
      <c r="D77" s="94"/>
      <c r="E77" s="94"/>
      <c r="F77" s="94"/>
      <c r="G77" s="94"/>
      <c r="H77" s="94"/>
      <c r="I77" s="94"/>
      <c r="J77" s="94"/>
      <c r="K77" s="94"/>
      <c r="L77" s="94"/>
      <c r="M77" s="94"/>
      <c r="N77" s="94"/>
      <c r="O77" s="94"/>
      <c r="P77" s="94"/>
      <c r="Q77" s="94"/>
      <c r="R77" s="20"/>
      <c r="S77" s="20"/>
      <c r="T77" s="20"/>
      <c r="U77" s="20"/>
      <c r="V77" s="20"/>
      <c r="W77" s="20"/>
      <c r="X77" s="20"/>
      <c r="Y77" s="20"/>
      <c r="Z77" s="20"/>
      <c r="AA77" s="20"/>
      <c r="AB77" s="20"/>
      <c r="AC77" s="20"/>
      <c r="AD77" s="20"/>
      <c r="AE77" s="20"/>
      <c r="AF77" s="20"/>
      <c r="AG77" s="20"/>
      <c r="AH77" s="20"/>
      <c r="AI77" s="20"/>
      <c r="AJ77" s="20"/>
      <c r="AK77" s="20"/>
      <c r="AL77" s="20"/>
      <c r="AM77" s="20"/>
      <c r="AN77" s="20"/>
      <c r="AO77" s="20"/>
      <c r="AP77" s="20"/>
      <c r="AQ77" s="20"/>
      <c r="AR77" s="20"/>
      <c r="AS77" s="20"/>
      <c r="AT77" s="20"/>
      <c r="AU77" s="20"/>
      <c r="AV77" s="20"/>
      <c r="AW77" s="20"/>
      <c r="AX77" s="20"/>
    </row>
    <row r="78" spans="1:50" x14ac:dyDescent="0.25">
      <c r="A78" s="91" t="s">
        <v>121</v>
      </c>
      <c r="B78" s="92" t="str">
        <f>+'Organizational diagnosis'!F331</f>
        <v>Rational goal</v>
      </c>
      <c r="C78" s="20"/>
      <c r="D78" s="94"/>
      <c r="E78" s="94"/>
      <c r="F78" s="94"/>
      <c r="G78" s="94"/>
      <c r="H78" s="94"/>
      <c r="I78" s="94"/>
      <c r="J78" s="94"/>
      <c r="K78" s="94"/>
      <c r="L78" s="94"/>
      <c r="M78" s="94"/>
      <c r="N78" s="94"/>
      <c r="O78" s="94"/>
      <c r="P78" s="94"/>
      <c r="Q78" s="94"/>
      <c r="R78" s="20"/>
      <c r="S78" s="20"/>
      <c r="T78" s="20"/>
      <c r="U78" s="20"/>
      <c r="V78" s="20"/>
      <c r="W78" s="20"/>
      <c r="X78" s="20"/>
      <c r="Y78" s="20"/>
      <c r="Z78" s="20"/>
      <c r="AA78" s="20"/>
      <c r="AB78" s="20"/>
      <c r="AC78" s="20"/>
      <c r="AD78" s="20"/>
      <c r="AE78" s="20"/>
      <c r="AF78" s="20"/>
      <c r="AG78" s="20"/>
      <c r="AH78" s="20"/>
      <c r="AI78" s="20"/>
      <c r="AJ78" s="20"/>
      <c r="AK78" s="20"/>
      <c r="AL78" s="20"/>
      <c r="AM78" s="20"/>
      <c r="AN78" s="20"/>
      <c r="AO78" s="20"/>
      <c r="AP78" s="20"/>
      <c r="AQ78" s="20"/>
      <c r="AR78" s="20"/>
      <c r="AS78" s="20"/>
      <c r="AT78" s="20"/>
      <c r="AU78" s="20"/>
      <c r="AV78" s="20"/>
      <c r="AW78" s="20"/>
      <c r="AX78" s="20"/>
    </row>
    <row r="79" spans="1:50" x14ac:dyDescent="0.25">
      <c r="A79" s="20"/>
      <c r="B79" s="87"/>
      <c r="C79" s="20"/>
      <c r="D79" s="94"/>
      <c r="E79" s="94"/>
      <c r="F79" s="94"/>
      <c r="G79" s="94"/>
      <c r="H79" s="94"/>
      <c r="I79" s="94"/>
      <c r="J79" s="94"/>
      <c r="K79" s="94"/>
      <c r="L79" s="94"/>
      <c r="M79" s="94"/>
      <c r="N79" s="94"/>
      <c r="O79" s="94"/>
      <c r="P79" s="94"/>
      <c r="Q79" s="94"/>
      <c r="R79" s="20"/>
      <c r="S79" s="20"/>
      <c r="T79" s="20"/>
      <c r="U79" s="20"/>
      <c r="V79" s="20"/>
      <c r="W79" s="20"/>
      <c r="X79" s="20"/>
      <c r="Y79" s="20"/>
      <c r="Z79" s="20"/>
      <c r="AA79" s="20"/>
      <c r="AB79" s="20"/>
      <c r="AC79" s="20"/>
      <c r="AD79" s="20"/>
      <c r="AE79" s="20"/>
      <c r="AF79" s="20"/>
      <c r="AG79" s="20"/>
      <c r="AH79" s="20"/>
      <c r="AI79" s="20"/>
      <c r="AJ79" s="20"/>
      <c r="AK79" s="20"/>
      <c r="AL79" s="20"/>
      <c r="AM79" s="20"/>
      <c r="AN79" s="20"/>
      <c r="AO79" s="20"/>
      <c r="AP79" s="20"/>
      <c r="AQ79" s="20"/>
      <c r="AR79" s="20"/>
      <c r="AS79" s="20"/>
      <c r="AT79" s="20"/>
      <c r="AU79" s="20"/>
      <c r="AV79" s="20"/>
      <c r="AW79" s="20"/>
      <c r="AX79" s="20"/>
    </row>
    <row r="80" spans="1:50" x14ac:dyDescent="0.25">
      <c r="A80" s="90" t="str">
        <f>+'Organizational diagnosis'!C337</f>
        <v>Coordination, control, and information and knowledge systems</v>
      </c>
      <c r="B80" s="87"/>
      <c r="C80" s="20"/>
      <c r="I80" s="20"/>
      <c r="J80" s="20"/>
      <c r="K80" s="20"/>
      <c r="L80" s="20"/>
      <c r="M80" s="20"/>
      <c r="N80" s="20"/>
      <c r="O80" s="20"/>
      <c r="P80" s="20"/>
      <c r="Q80" s="20"/>
      <c r="R80" s="20"/>
      <c r="S80" s="20"/>
      <c r="T80" s="20"/>
      <c r="U80" s="20"/>
      <c r="V80" s="20"/>
      <c r="W80" s="20"/>
      <c r="X80" s="20"/>
      <c r="Y80" s="20"/>
      <c r="Z80" s="20"/>
      <c r="AA80" s="20"/>
      <c r="AB80" s="20"/>
      <c r="AC80" s="20"/>
      <c r="AD80" s="20"/>
      <c r="AE80" s="20"/>
      <c r="AF80" s="20"/>
      <c r="AG80" s="20"/>
      <c r="AH80" s="20"/>
      <c r="AI80" s="20"/>
      <c r="AJ80" s="20"/>
      <c r="AK80" s="20"/>
      <c r="AL80" s="20"/>
      <c r="AM80" s="20"/>
      <c r="AN80" s="20"/>
      <c r="AO80" s="20"/>
      <c r="AP80" s="20"/>
      <c r="AQ80" s="20"/>
      <c r="AR80" s="20"/>
      <c r="AS80" s="20"/>
      <c r="AT80" s="20"/>
      <c r="AU80" s="20"/>
      <c r="AV80" s="20"/>
      <c r="AW80" s="20"/>
      <c r="AX80" s="20"/>
    </row>
    <row r="81" spans="1:50" x14ac:dyDescent="0.25">
      <c r="A81" s="20" t="s">
        <v>191</v>
      </c>
      <c r="B81" s="40">
        <f>+'Organizational diagnosis'!N348</f>
        <v>3.8</v>
      </c>
      <c r="C81" s="20" t="s">
        <v>1</v>
      </c>
      <c r="I81" s="20"/>
      <c r="J81" s="20"/>
      <c r="K81" s="20"/>
      <c r="L81" s="20"/>
      <c r="M81" s="20"/>
      <c r="N81" s="20"/>
      <c r="O81" s="20"/>
      <c r="P81" s="20"/>
      <c r="Q81" s="20"/>
      <c r="R81" s="20"/>
      <c r="S81" s="20"/>
      <c r="T81" s="20"/>
      <c r="U81" s="20"/>
      <c r="V81" s="20"/>
      <c r="W81" s="20"/>
      <c r="X81" s="20"/>
      <c r="Y81" s="20"/>
      <c r="Z81" s="20"/>
      <c r="AA81" s="20"/>
      <c r="AB81" s="20"/>
      <c r="AC81" s="20"/>
      <c r="AD81" s="20"/>
      <c r="AE81" s="20"/>
      <c r="AF81" s="20"/>
      <c r="AG81" s="20"/>
      <c r="AH81" s="20"/>
      <c r="AI81" s="20"/>
      <c r="AJ81" s="20"/>
      <c r="AK81" s="20"/>
      <c r="AL81" s="20"/>
      <c r="AM81" s="20"/>
      <c r="AN81" s="20"/>
      <c r="AO81" s="20"/>
      <c r="AP81" s="20"/>
      <c r="AQ81" s="20"/>
      <c r="AR81" s="20"/>
      <c r="AS81" s="20"/>
      <c r="AT81" s="20"/>
      <c r="AU81" s="20"/>
      <c r="AV81" s="20"/>
      <c r="AW81" s="20"/>
      <c r="AX81" s="20"/>
    </row>
    <row r="82" spans="1:50" x14ac:dyDescent="0.25">
      <c r="A82" s="20" t="s">
        <v>192</v>
      </c>
      <c r="B82" s="40">
        <f>+'Organizational diagnosis'!N357</f>
        <v>3.6</v>
      </c>
      <c r="C82" s="20" t="s">
        <v>176</v>
      </c>
      <c r="I82" s="20"/>
      <c r="J82" s="20"/>
      <c r="K82" s="20"/>
      <c r="L82" s="20"/>
      <c r="M82" s="20"/>
      <c r="N82" s="20"/>
      <c r="O82" s="20"/>
      <c r="P82" s="20"/>
      <c r="Q82" s="20"/>
      <c r="R82" s="20"/>
      <c r="S82" s="20"/>
      <c r="T82" s="20"/>
      <c r="U82" s="20"/>
      <c r="V82" s="20"/>
      <c r="W82" s="20"/>
      <c r="X82" s="20"/>
      <c r="Y82" s="20"/>
      <c r="Z82" s="20"/>
      <c r="AA82" s="20"/>
      <c r="AB82" s="20"/>
      <c r="AC82" s="20"/>
      <c r="AD82" s="20"/>
      <c r="AE82" s="20"/>
      <c r="AF82" s="20"/>
      <c r="AG82" s="20"/>
      <c r="AH82" s="20"/>
      <c r="AI82" s="20"/>
      <c r="AJ82" s="20"/>
      <c r="AK82" s="20"/>
      <c r="AL82" s="20"/>
      <c r="AM82" s="20"/>
      <c r="AN82" s="20"/>
      <c r="AO82" s="20"/>
      <c r="AP82" s="20"/>
      <c r="AQ82" s="20"/>
      <c r="AR82" s="20"/>
      <c r="AS82" s="20"/>
      <c r="AT82" s="20"/>
      <c r="AU82" s="20"/>
      <c r="AV82" s="20"/>
      <c r="AW82" s="20"/>
      <c r="AX82" s="20"/>
    </row>
    <row r="83" spans="1:50" x14ac:dyDescent="0.25">
      <c r="A83" s="91" t="s">
        <v>121</v>
      </c>
      <c r="B83" s="92" t="str">
        <f>+'Organizational diagnosis'!F359</f>
        <v>Mosaic</v>
      </c>
      <c r="C83" s="20"/>
      <c r="I83" s="20"/>
      <c r="J83" s="20"/>
      <c r="K83" s="20"/>
      <c r="L83" s="20"/>
      <c r="M83" s="20"/>
      <c r="N83" s="20"/>
      <c r="O83" s="20"/>
      <c r="P83" s="20"/>
      <c r="Q83" s="20"/>
      <c r="R83" s="20"/>
      <c r="S83" s="20"/>
      <c r="T83" s="20"/>
      <c r="U83" s="20"/>
      <c r="V83" s="20"/>
      <c r="W83" s="20"/>
      <c r="X83" s="20"/>
      <c r="Y83" s="20"/>
      <c r="Z83" s="20"/>
      <c r="AA83" s="20"/>
      <c r="AB83" s="20"/>
      <c r="AC83" s="20"/>
      <c r="AD83" s="20"/>
      <c r="AE83" s="20"/>
      <c r="AF83" s="20"/>
      <c r="AG83" s="20"/>
      <c r="AH83" s="20"/>
      <c r="AI83" s="20"/>
      <c r="AJ83" s="20"/>
      <c r="AK83" s="20"/>
      <c r="AL83" s="20"/>
      <c r="AM83" s="20"/>
      <c r="AN83" s="20"/>
      <c r="AO83" s="20"/>
      <c r="AP83" s="20"/>
      <c r="AQ83" s="20"/>
      <c r="AR83" s="20"/>
      <c r="AS83" s="20"/>
      <c r="AT83" s="20"/>
      <c r="AU83" s="20"/>
      <c r="AV83" s="20"/>
      <c r="AW83" s="20"/>
      <c r="AX83" s="20"/>
    </row>
    <row r="84" spans="1:50" x14ac:dyDescent="0.25">
      <c r="A84" s="20" t="s">
        <v>193</v>
      </c>
      <c r="B84" s="40">
        <f>+'Organizational diagnosis'!N371</f>
        <v>2.75</v>
      </c>
      <c r="C84" s="20" t="s">
        <v>1</v>
      </c>
      <c r="I84" s="20"/>
      <c r="J84" s="20"/>
      <c r="K84" s="20"/>
      <c r="L84" s="20"/>
      <c r="M84" s="20"/>
      <c r="N84" s="20"/>
      <c r="O84" s="20"/>
      <c r="P84" s="20"/>
      <c r="Q84" s="20"/>
      <c r="R84" s="20"/>
      <c r="S84" s="20"/>
      <c r="T84" s="20"/>
      <c r="U84" s="20"/>
      <c r="V84" s="20"/>
      <c r="W84" s="20"/>
      <c r="X84" s="20"/>
      <c r="Y84" s="20"/>
      <c r="Z84" s="20"/>
      <c r="AA84" s="20"/>
      <c r="AB84" s="20"/>
      <c r="AC84" s="20"/>
      <c r="AD84" s="20"/>
      <c r="AE84" s="20"/>
      <c r="AF84" s="20"/>
      <c r="AG84" s="20"/>
      <c r="AH84" s="20"/>
      <c r="AI84" s="20"/>
      <c r="AJ84" s="20"/>
      <c r="AK84" s="20"/>
      <c r="AL84" s="20"/>
      <c r="AM84" s="20"/>
      <c r="AN84" s="20"/>
      <c r="AO84" s="20"/>
      <c r="AP84" s="20"/>
      <c r="AQ84" s="20"/>
      <c r="AR84" s="20"/>
      <c r="AS84" s="20"/>
      <c r="AT84" s="20"/>
      <c r="AU84" s="20"/>
      <c r="AV84" s="20"/>
      <c r="AW84" s="20"/>
      <c r="AX84" s="20"/>
    </row>
    <row r="85" spans="1:50" x14ac:dyDescent="0.25">
      <c r="A85" s="20" t="s">
        <v>194</v>
      </c>
      <c r="B85" s="40">
        <f>+'Organizational diagnosis'!N380</f>
        <v>3.3333333333333335</v>
      </c>
      <c r="C85" s="20" t="s">
        <v>176</v>
      </c>
      <c r="I85" s="20"/>
      <c r="J85" s="20"/>
      <c r="K85" s="20"/>
      <c r="L85" s="20"/>
      <c r="M85" s="20"/>
      <c r="N85" s="20"/>
      <c r="O85" s="20"/>
      <c r="P85" s="20"/>
      <c r="Q85" s="20"/>
      <c r="R85" s="20"/>
      <c r="S85" s="20"/>
      <c r="T85" s="20"/>
      <c r="U85" s="20"/>
      <c r="V85" s="20"/>
      <c r="W85" s="20"/>
      <c r="X85" s="20"/>
      <c r="Y85" s="20"/>
      <c r="Z85" s="20"/>
      <c r="AA85" s="20"/>
      <c r="AB85" s="20"/>
      <c r="AC85" s="20"/>
      <c r="AD85" s="20"/>
      <c r="AE85" s="20"/>
      <c r="AF85" s="20"/>
      <c r="AG85" s="20"/>
      <c r="AH85" s="20"/>
      <c r="AI85" s="20"/>
      <c r="AJ85" s="20"/>
      <c r="AK85" s="20"/>
      <c r="AL85" s="20"/>
      <c r="AM85" s="20"/>
      <c r="AN85" s="20"/>
      <c r="AO85" s="20"/>
      <c r="AP85" s="20"/>
      <c r="AQ85" s="20"/>
      <c r="AR85" s="20"/>
      <c r="AS85" s="20"/>
      <c r="AT85" s="20"/>
      <c r="AU85" s="20"/>
      <c r="AV85" s="20"/>
      <c r="AW85" s="20"/>
      <c r="AX85" s="20"/>
    </row>
    <row r="86" spans="1:50" x14ac:dyDescent="0.25">
      <c r="A86" s="91" t="s">
        <v>121</v>
      </c>
      <c r="B86" s="92" t="str">
        <f>+'Organizational diagnosis'!F382</f>
        <v>Data-driven</v>
      </c>
      <c r="C86" s="20"/>
      <c r="I86" s="20"/>
      <c r="J86" s="20"/>
      <c r="K86" s="20"/>
      <c r="L86" s="20"/>
      <c r="M86" s="20"/>
      <c r="N86" s="20"/>
      <c r="O86" s="20"/>
      <c r="P86" s="20"/>
      <c r="Q86" s="20"/>
      <c r="R86" s="20"/>
      <c r="S86" s="20"/>
      <c r="T86" s="20"/>
      <c r="U86" s="20"/>
      <c r="V86" s="20"/>
      <c r="W86" s="20"/>
      <c r="X86" s="20"/>
      <c r="Y86" s="20"/>
      <c r="Z86" s="20"/>
      <c r="AA86" s="20"/>
      <c r="AB86" s="20"/>
      <c r="AC86" s="20"/>
      <c r="AD86" s="20"/>
      <c r="AE86" s="20"/>
      <c r="AF86" s="20"/>
      <c r="AG86" s="20"/>
      <c r="AH86" s="20"/>
      <c r="AI86" s="20"/>
      <c r="AJ86" s="20"/>
      <c r="AK86" s="20"/>
      <c r="AL86" s="20"/>
      <c r="AM86" s="20"/>
      <c r="AN86" s="20"/>
      <c r="AO86" s="20"/>
      <c r="AP86" s="20"/>
      <c r="AQ86" s="20"/>
      <c r="AR86" s="20"/>
      <c r="AS86" s="20"/>
      <c r="AT86" s="20"/>
      <c r="AU86" s="20"/>
      <c r="AV86" s="20"/>
      <c r="AW86" s="20"/>
      <c r="AX86" s="20"/>
    </row>
    <row r="87" spans="1:50" x14ac:dyDescent="0.25">
      <c r="A87" s="20"/>
      <c r="B87" s="95"/>
      <c r="C87" s="20"/>
      <c r="I87" s="20"/>
      <c r="J87" s="20"/>
      <c r="K87" s="20"/>
      <c r="L87" s="20"/>
      <c r="M87" s="20"/>
      <c r="N87" s="20"/>
      <c r="O87" s="20"/>
      <c r="P87" s="20"/>
      <c r="Q87" s="20"/>
      <c r="R87" s="20"/>
      <c r="S87" s="20"/>
      <c r="T87" s="20"/>
      <c r="U87" s="20"/>
      <c r="V87" s="20"/>
      <c r="W87" s="20"/>
      <c r="X87" s="20"/>
      <c r="Y87" s="20"/>
      <c r="Z87" s="20"/>
      <c r="AA87" s="20"/>
      <c r="AB87" s="20"/>
      <c r="AC87" s="20"/>
      <c r="AD87" s="20"/>
      <c r="AE87" s="20"/>
      <c r="AF87" s="20"/>
      <c r="AG87" s="20"/>
      <c r="AH87" s="20"/>
      <c r="AI87" s="20"/>
      <c r="AJ87" s="20"/>
      <c r="AK87" s="20"/>
      <c r="AL87" s="20"/>
      <c r="AM87" s="20"/>
      <c r="AN87" s="20"/>
      <c r="AO87" s="20"/>
      <c r="AP87" s="20"/>
      <c r="AQ87" s="20"/>
      <c r="AR87" s="20"/>
      <c r="AS87" s="20"/>
      <c r="AT87" s="20"/>
      <c r="AU87" s="20"/>
      <c r="AV87" s="20"/>
      <c r="AW87" s="20"/>
      <c r="AX87" s="20"/>
    </row>
    <row r="88" spans="1:50" x14ac:dyDescent="0.25">
      <c r="A88" s="90" t="str">
        <f>+'Organizational diagnosis'!C385</f>
        <v>Incentives</v>
      </c>
      <c r="B88" s="87"/>
      <c r="C88" s="20"/>
      <c r="I88" s="20"/>
      <c r="J88" s="20"/>
      <c r="K88" s="20"/>
      <c r="L88" s="20"/>
      <c r="M88" s="20"/>
      <c r="N88" s="20"/>
      <c r="O88" s="20"/>
      <c r="P88" s="20"/>
      <c r="Q88" s="20"/>
      <c r="R88" s="20"/>
      <c r="S88" s="20"/>
      <c r="T88" s="20"/>
      <c r="U88" s="20"/>
      <c r="V88" s="20"/>
      <c r="W88" s="20"/>
      <c r="X88" s="20"/>
      <c r="Y88" s="20"/>
      <c r="Z88" s="20"/>
      <c r="AA88" s="20"/>
      <c r="AB88" s="20"/>
      <c r="AC88" s="20"/>
      <c r="AD88" s="20"/>
      <c r="AE88" s="20"/>
      <c r="AF88" s="20"/>
      <c r="AG88" s="20"/>
      <c r="AH88" s="20"/>
      <c r="AI88" s="20"/>
      <c r="AJ88" s="20"/>
      <c r="AK88" s="20"/>
      <c r="AL88" s="20"/>
      <c r="AM88" s="20"/>
      <c r="AN88" s="20"/>
      <c r="AO88" s="20"/>
      <c r="AP88" s="20"/>
      <c r="AQ88" s="20"/>
      <c r="AR88" s="20"/>
      <c r="AS88" s="20"/>
      <c r="AT88" s="20"/>
      <c r="AU88" s="20"/>
      <c r="AV88" s="20"/>
      <c r="AW88" s="20"/>
      <c r="AX88" s="20"/>
    </row>
    <row r="89" spans="1:50" x14ac:dyDescent="0.25">
      <c r="A89" s="20" t="s">
        <v>195</v>
      </c>
      <c r="B89" s="40">
        <f>+'Organizational diagnosis'!N393</f>
        <v>2</v>
      </c>
      <c r="C89" s="20" t="s">
        <v>1</v>
      </c>
      <c r="I89" s="20"/>
      <c r="J89" s="20"/>
      <c r="K89" s="20"/>
      <c r="L89" s="20"/>
      <c r="M89" s="20"/>
      <c r="N89" s="20"/>
      <c r="O89" s="20"/>
      <c r="P89" s="20"/>
      <c r="Q89" s="20"/>
      <c r="R89" s="20"/>
      <c r="S89" s="20"/>
      <c r="T89" s="20"/>
      <c r="U89" s="20"/>
      <c r="V89" s="20"/>
      <c r="W89" s="20"/>
      <c r="X89" s="20"/>
      <c r="Y89" s="20"/>
      <c r="Z89" s="20"/>
      <c r="AA89" s="20"/>
      <c r="AB89" s="20"/>
      <c r="AC89" s="20"/>
      <c r="AD89" s="20"/>
      <c r="AE89" s="20"/>
      <c r="AF89" s="20"/>
      <c r="AG89" s="20"/>
      <c r="AH89" s="20"/>
      <c r="AI89" s="20"/>
      <c r="AJ89" s="20"/>
      <c r="AK89" s="20"/>
      <c r="AL89" s="20"/>
      <c r="AM89" s="20"/>
      <c r="AN89" s="20"/>
      <c r="AO89" s="20"/>
      <c r="AP89" s="20"/>
      <c r="AQ89" s="20"/>
      <c r="AR89" s="20"/>
      <c r="AS89" s="20"/>
      <c r="AT89" s="20"/>
      <c r="AU89" s="20"/>
      <c r="AV89" s="20"/>
      <c r="AW89" s="20"/>
      <c r="AX89" s="20"/>
    </row>
    <row r="90" spans="1:50" x14ac:dyDescent="0.25">
      <c r="A90" s="20" t="s">
        <v>196</v>
      </c>
      <c r="B90" s="40">
        <f>+'Organizational diagnosis'!N400</f>
        <v>3.3333333333333335</v>
      </c>
      <c r="C90" s="20" t="s">
        <v>176</v>
      </c>
      <c r="I90" s="20"/>
      <c r="J90" s="20"/>
      <c r="K90" s="20"/>
      <c r="L90" s="20"/>
      <c r="M90" s="20"/>
      <c r="N90" s="20"/>
      <c r="O90" s="20"/>
      <c r="P90" s="20"/>
      <c r="Q90" s="20"/>
      <c r="R90" s="20"/>
      <c r="S90" s="20"/>
      <c r="T90" s="20"/>
      <c r="U90" s="20"/>
      <c r="V90" s="20"/>
      <c r="W90" s="20"/>
      <c r="X90" s="20"/>
      <c r="Y90" s="20"/>
      <c r="Z90" s="20"/>
      <c r="AA90" s="20"/>
      <c r="AB90" s="20"/>
      <c r="AC90" s="20"/>
      <c r="AD90" s="20"/>
      <c r="AE90" s="20"/>
      <c r="AF90" s="20"/>
      <c r="AG90" s="20"/>
      <c r="AH90" s="20"/>
      <c r="AI90" s="20"/>
      <c r="AJ90" s="20"/>
      <c r="AK90" s="20"/>
      <c r="AL90" s="20"/>
      <c r="AM90" s="20"/>
      <c r="AN90" s="20"/>
      <c r="AO90" s="20"/>
      <c r="AP90" s="20"/>
      <c r="AQ90" s="20"/>
      <c r="AR90" s="20"/>
      <c r="AS90" s="20"/>
      <c r="AT90" s="20"/>
      <c r="AU90" s="20"/>
      <c r="AV90" s="20"/>
      <c r="AW90" s="20"/>
      <c r="AX90" s="20"/>
    </row>
    <row r="91" spans="1:50" x14ac:dyDescent="0.25">
      <c r="A91" s="91" t="s">
        <v>121</v>
      </c>
      <c r="B91" s="92" t="str">
        <f>+'Organizational diagnosis'!F402</f>
        <v>Skill pay</v>
      </c>
      <c r="C91" s="20"/>
      <c r="F91" s="20"/>
      <c r="G91" s="20"/>
      <c r="H91" s="20"/>
      <c r="I91" s="20"/>
      <c r="J91" s="20"/>
      <c r="K91" s="20"/>
      <c r="L91" s="20"/>
      <c r="M91" s="20"/>
      <c r="N91" s="20"/>
      <c r="O91" s="20"/>
      <c r="P91" s="20"/>
      <c r="Q91" s="20"/>
      <c r="R91" s="20"/>
      <c r="S91" s="20"/>
      <c r="T91" s="20"/>
      <c r="U91" s="20"/>
      <c r="V91" s="20"/>
      <c r="W91" s="20"/>
      <c r="X91" s="20"/>
      <c r="Y91" s="20"/>
      <c r="Z91" s="20"/>
      <c r="AA91" s="20"/>
      <c r="AB91" s="20"/>
      <c r="AC91" s="20"/>
      <c r="AD91" s="20"/>
      <c r="AE91" s="20"/>
      <c r="AF91" s="20"/>
      <c r="AG91" s="20"/>
      <c r="AH91" s="20"/>
      <c r="AI91" s="20"/>
      <c r="AJ91" s="20"/>
      <c r="AK91" s="20"/>
      <c r="AL91" s="20"/>
      <c r="AM91" s="20"/>
      <c r="AN91" s="20"/>
      <c r="AO91" s="20"/>
      <c r="AP91" s="20"/>
      <c r="AQ91" s="20"/>
      <c r="AR91" s="20"/>
      <c r="AS91" s="20"/>
      <c r="AT91" s="20"/>
      <c r="AU91" s="20"/>
      <c r="AV91" s="20"/>
      <c r="AW91" s="20"/>
      <c r="AX91" s="20"/>
    </row>
    <row r="92" spans="1:50" x14ac:dyDescent="0.25">
      <c r="A92" s="20"/>
      <c r="B92" s="87"/>
      <c r="C92" s="20"/>
      <c r="D92" s="20"/>
      <c r="E92" s="20"/>
      <c r="F92" s="20"/>
      <c r="G92" s="20"/>
      <c r="H92" s="20"/>
      <c r="I92" s="20"/>
      <c r="J92" s="20"/>
      <c r="K92" s="20"/>
      <c r="L92" s="20"/>
      <c r="M92" s="20"/>
      <c r="N92" s="20"/>
      <c r="O92" s="20"/>
      <c r="P92" s="20"/>
      <c r="Q92" s="20"/>
      <c r="R92" s="20"/>
      <c r="S92" s="20"/>
      <c r="T92" s="20"/>
      <c r="U92" s="20"/>
      <c r="V92" s="20"/>
      <c r="W92" s="20"/>
      <c r="X92" s="20"/>
      <c r="Y92" s="20"/>
      <c r="Z92" s="20"/>
      <c r="AA92" s="20"/>
      <c r="AB92" s="20"/>
      <c r="AC92" s="20"/>
      <c r="AD92" s="20"/>
      <c r="AE92" s="20"/>
      <c r="AF92" s="20"/>
      <c r="AG92" s="20"/>
      <c r="AH92" s="20"/>
      <c r="AI92" s="20"/>
      <c r="AJ92" s="20"/>
      <c r="AK92" s="20"/>
      <c r="AL92" s="20"/>
      <c r="AM92" s="20"/>
      <c r="AN92" s="20"/>
      <c r="AO92" s="20"/>
      <c r="AP92" s="20"/>
      <c r="AQ92" s="20"/>
      <c r="AR92" s="20"/>
      <c r="AS92" s="20"/>
      <c r="AT92" s="20"/>
      <c r="AU92" s="20"/>
      <c r="AV92" s="20"/>
      <c r="AW92" s="20"/>
      <c r="AX92" s="20"/>
    </row>
    <row r="93" spans="1:50" x14ac:dyDescent="0.25">
      <c r="A93" s="20"/>
      <c r="B93" s="87"/>
      <c r="C93" s="20"/>
      <c r="D93" s="20"/>
      <c r="E93" s="20"/>
      <c r="F93" s="20"/>
      <c r="G93" s="20"/>
      <c r="H93" s="20"/>
      <c r="I93" s="20"/>
      <c r="J93" s="20"/>
      <c r="K93" s="20"/>
      <c r="L93" s="20"/>
      <c r="M93" s="20"/>
      <c r="N93" s="20"/>
      <c r="O93" s="20"/>
      <c r="P93" s="20"/>
      <c r="Q93" s="20"/>
      <c r="R93" s="20"/>
      <c r="S93" s="20"/>
      <c r="T93" s="20"/>
      <c r="U93" s="20"/>
      <c r="V93" s="20"/>
      <c r="W93" s="20"/>
      <c r="X93" s="20"/>
      <c r="Y93" s="20"/>
      <c r="Z93" s="20"/>
      <c r="AA93" s="20"/>
      <c r="AB93" s="20"/>
      <c r="AC93" s="20"/>
      <c r="AD93" s="20"/>
      <c r="AE93" s="20"/>
      <c r="AF93" s="20"/>
      <c r="AG93" s="20"/>
      <c r="AH93" s="20"/>
      <c r="AI93" s="20"/>
      <c r="AJ93" s="20"/>
      <c r="AK93" s="20"/>
      <c r="AL93" s="20"/>
      <c r="AM93" s="20"/>
      <c r="AN93" s="20"/>
      <c r="AO93" s="20"/>
      <c r="AP93" s="20"/>
      <c r="AQ93" s="20"/>
      <c r="AR93" s="20"/>
      <c r="AS93" s="20"/>
      <c r="AT93" s="20"/>
      <c r="AU93" s="20"/>
      <c r="AV93" s="20"/>
      <c r="AW93" s="20"/>
      <c r="AX93" s="20"/>
    </row>
    <row r="94" spans="1:50" x14ac:dyDescent="0.25">
      <c r="A94" s="20"/>
      <c r="B94" s="87"/>
      <c r="C94" s="20"/>
      <c r="D94" s="20"/>
      <c r="E94" s="20"/>
      <c r="F94" s="20"/>
      <c r="G94" s="20"/>
      <c r="H94" s="20"/>
      <c r="I94" s="20"/>
      <c r="J94" s="20"/>
      <c r="K94" s="20"/>
      <c r="L94" s="20"/>
      <c r="M94" s="20"/>
      <c r="N94" s="20"/>
      <c r="O94" s="20"/>
      <c r="P94" s="20"/>
      <c r="Q94" s="20"/>
      <c r="R94" s="20"/>
      <c r="S94" s="20"/>
      <c r="T94" s="20"/>
      <c r="U94" s="20"/>
      <c r="V94" s="20"/>
      <c r="W94" s="20"/>
      <c r="X94" s="20"/>
      <c r="Y94" s="20"/>
      <c r="Z94" s="20"/>
      <c r="AA94" s="20"/>
      <c r="AB94" s="20"/>
      <c r="AC94" s="20"/>
      <c r="AD94" s="20"/>
      <c r="AE94" s="20"/>
      <c r="AF94" s="20"/>
      <c r="AG94" s="20"/>
      <c r="AH94" s="20"/>
      <c r="AI94" s="20"/>
      <c r="AJ94" s="20"/>
      <c r="AK94" s="20"/>
      <c r="AL94" s="20"/>
      <c r="AM94" s="20"/>
      <c r="AN94" s="20"/>
      <c r="AO94" s="20"/>
      <c r="AP94" s="20"/>
      <c r="AQ94" s="20"/>
      <c r="AR94" s="20"/>
      <c r="AS94" s="20"/>
      <c r="AT94" s="20"/>
      <c r="AU94" s="20"/>
      <c r="AV94" s="20"/>
      <c r="AW94" s="20"/>
      <c r="AX94" s="20"/>
    </row>
    <row r="95" spans="1:50" ht="19.5" thickBot="1" x14ac:dyDescent="0.35">
      <c r="A95" s="187" t="s">
        <v>201</v>
      </c>
      <c r="B95" s="187"/>
      <c r="C95" s="187"/>
      <c r="D95" s="187"/>
      <c r="E95" s="187"/>
      <c r="F95" s="187"/>
      <c r="H95" s="28"/>
      <c r="O95" s="20"/>
      <c r="P95" s="20"/>
      <c r="Q95" s="20"/>
      <c r="R95" s="20"/>
      <c r="S95" s="20"/>
      <c r="T95" s="20"/>
      <c r="U95" s="20"/>
      <c r="V95" s="20"/>
      <c r="W95" s="20"/>
      <c r="X95" s="20"/>
      <c r="Y95" s="20"/>
      <c r="Z95" s="20"/>
      <c r="AA95" s="20"/>
      <c r="AB95" s="20"/>
      <c r="AC95" s="20"/>
      <c r="AD95" s="20"/>
      <c r="AE95" s="20"/>
      <c r="AF95" s="20"/>
      <c r="AG95" s="20"/>
      <c r="AH95" s="20"/>
      <c r="AI95" s="20"/>
      <c r="AJ95" s="20"/>
      <c r="AK95" s="20"/>
      <c r="AL95" s="20"/>
      <c r="AM95" s="20"/>
      <c r="AN95" s="20"/>
      <c r="AO95" s="20"/>
      <c r="AP95" s="20"/>
      <c r="AQ95" s="20"/>
      <c r="AR95" s="20"/>
      <c r="AS95" s="20"/>
      <c r="AT95" s="20"/>
      <c r="AU95" s="20"/>
      <c r="AV95" s="20"/>
      <c r="AW95" s="20"/>
      <c r="AX95" s="20"/>
    </row>
    <row r="96" spans="1:50" x14ac:dyDescent="0.25">
      <c r="A96" s="188" t="s">
        <v>202</v>
      </c>
      <c r="B96" s="190" t="s">
        <v>203</v>
      </c>
      <c r="C96" s="190" t="s">
        <v>204</v>
      </c>
      <c r="D96" s="192" t="s">
        <v>205</v>
      </c>
      <c r="E96" s="194" t="s">
        <v>206</v>
      </c>
      <c r="F96" s="195"/>
      <c r="H96" s="28"/>
      <c r="O96" s="20"/>
      <c r="P96" s="20"/>
      <c r="Q96" s="20"/>
      <c r="R96" s="20"/>
      <c r="S96" s="20"/>
      <c r="T96" s="20"/>
      <c r="U96" s="20"/>
      <c r="V96" s="20"/>
      <c r="W96" s="20"/>
      <c r="X96" s="20"/>
      <c r="Y96" s="20"/>
      <c r="Z96" s="20"/>
      <c r="AA96" s="20"/>
      <c r="AB96" s="20"/>
      <c r="AC96" s="20"/>
      <c r="AD96" s="20"/>
      <c r="AE96" s="20"/>
      <c r="AF96" s="20"/>
      <c r="AG96" s="20"/>
      <c r="AH96" s="20"/>
      <c r="AI96" s="20"/>
      <c r="AJ96" s="20"/>
      <c r="AK96" s="20"/>
      <c r="AL96" s="20"/>
      <c r="AM96" s="20"/>
      <c r="AN96" s="20"/>
      <c r="AO96" s="20"/>
      <c r="AP96" s="20"/>
      <c r="AQ96" s="20"/>
      <c r="AR96" s="20"/>
      <c r="AS96" s="20"/>
      <c r="AT96" s="20"/>
      <c r="AU96" s="20"/>
      <c r="AV96" s="20"/>
      <c r="AW96" s="20"/>
      <c r="AX96" s="20"/>
    </row>
    <row r="97" spans="1:50" ht="15.75" thickBot="1" x14ac:dyDescent="0.3">
      <c r="A97" s="189"/>
      <c r="B97" s="191"/>
      <c r="C97" s="191"/>
      <c r="D97" s="193"/>
      <c r="E97" s="196"/>
      <c r="F97" s="197"/>
      <c r="H97" s="28"/>
      <c r="O97" s="20"/>
      <c r="P97" s="20"/>
      <c r="Q97" s="20"/>
      <c r="R97" s="20"/>
      <c r="S97" s="20"/>
      <c r="T97" s="20"/>
      <c r="U97" s="20"/>
      <c r="V97" s="20"/>
      <c r="W97" s="20"/>
      <c r="X97" s="20"/>
      <c r="Y97" s="20"/>
      <c r="Z97" s="20"/>
      <c r="AA97" s="20"/>
      <c r="AB97" s="20"/>
      <c r="AC97" s="20"/>
      <c r="AD97" s="20"/>
      <c r="AE97" s="20"/>
      <c r="AF97" s="20"/>
      <c r="AG97" s="20"/>
      <c r="AH97" s="20"/>
      <c r="AI97" s="20"/>
      <c r="AJ97" s="20"/>
      <c r="AK97" s="20"/>
      <c r="AL97" s="20"/>
      <c r="AM97" s="20"/>
      <c r="AN97" s="20"/>
      <c r="AO97" s="20"/>
      <c r="AP97" s="20"/>
      <c r="AQ97" s="20"/>
      <c r="AR97" s="20"/>
      <c r="AS97" s="20"/>
      <c r="AT97" s="20"/>
      <c r="AU97" s="20"/>
      <c r="AV97" s="20"/>
      <c r="AW97" s="20"/>
      <c r="AX97" s="20"/>
    </row>
    <row r="98" spans="1:50" ht="30" customHeight="1" x14ac:dyDescent="0.25">
      <c r="A98" s="96" t="s">
        <v>207</v>
      </c>
      <c r="B98" s="102" t="s">
        <v>220</v>
      </c>
      <c r="C98" s="102" t="s">
        <v>221</v>
      </c>
      <c r="D98" s="102" t="s">
        <v>222</v>
      </c>
      <c r="E98" s="185" t="s">
        <v>302</v>
      </c>
      <c r="F98" s="186"/>
      <c r="G98" s="86"/>
      <c r="I98" s="20"/>
      <c r="O98" s="20"/>
      <c r="P98" s="20"/>
      <c r="Q98" s="20"/>
      <c r="R98" s="20"/>
      <c r="S98" s="20"/>
      <c r="T98" s="20"/>
      <c r="U98" s="20"/>
      <c r="V98" s="20"/>
      <c r="W98" s="20"/>
      <c r="X98" s="20"/>
      <c r="Y98" s="20"/>
      <c r="Z98" s="20"/>
      <c r="AA98" s="20"/>
      <c r="AB98" s="20"/>
      <c r="AC98" s="20"/>
      <c r="AD98" s="20"/>
      <c r="AE98" s="20"/>
      <c r="AF98" s="20"/>
      <c r="AG98" s="20"/>
      <c r="AH98" s="20"/>
      <c r="AI98" s="20"/>
      <c r="AJ98" s="20"/>
      <c r="AK98" s="20"/>
      <c r="AL98" s="20"/>
      <c r="AM98" s="20"/>
      <c r="AN98" s="20"/>
      <c r="AO98" s="20"/>
      <c r="AP98" s="20"/>
      <c r="AQ98" s="20"/>
      <c r="AR98" s="20"/>
      <c r="AS98" s="20"/>
      <c r="AT98" s="20"/>
      <c r="AU98" s="20"/>
      <c r="AV98" s="20"/>
      <c r="AW98" s="20"/>
      <c r="AX98" s="20"/>
    </row>
    <row r="99" spans="1:50" ht="30" customHeight="1" x14ac:dyDescent="0.25">
      <c r="A99" s="97" t="s">
        <v>219</v>
      </c>
      <c r="B99" s="102" t="s">
        <v>223</v>
      </c>
      <c r="C99" s="102" t="s">
        <v>224</v>
      </c>
      <c r="D99" s="102" t="s">
        <v>225</v>
      </c>
      <c r="E99" s="185" t="s">
        <v>226</v>
      </c>
      <c r="F99" s="186"/>
      <c r="G99" s="110"/>
      <c r="I99" s="20"/>
      <c r="O99" s="20"/>
      <c r="P99" s="20"/>
      <c r="Q99" s="20"/>
      <c r="R99" s="20"/>
      <c r="S99" s="20"/>
      <c r="T99" s="20"/>
      <c r="U99" s="20"/>
      <c r="V99" s="20"/>
      <c r="W99" s="20"/>
      <c r="X99" s="20"/>
      <c r="Y99" s="20"/>
      <c r="Z99" s="20"/>
      <c r="AA99" s="20"/>
      <c r="AB99" s="20"/>
      <c r="AC99" s="20"/>
      <c r="AD99" s="20"/>
      <c r="AE99" s="20"/>
      <c r="AF99" s="20"/>
      <c r="AG99" s="20"/>
      <c r="AH99" s="20"/>
      <c r="AI99" s="20"/>
      <c r="AJ99" s="20"/>
      <c r="AK99" s="20"/>
      <c r="AL99" s="20"/>
      <c r="AM99" s="20"/>
      <c r="AN99" s="20"/>
      <c r="AO99" s="20"/>
      <c r="AP99" s="20"/>
      <c r="AQ99" s="20"/>
      <c r="AR99" s="20"/>
      <c r="AS99" s="20"/>
      <c r="AT99" s="20"/>
      <c r="AU99" s="20"/>
      <c r="AV99" s="20"/>
      <c r="AW99" s="20"/>
      <c r="AX99" s="20"/>
    </row>
    <row r="100" spans="1:50" ht="30" customHeight="1" x14ac:dyDescent="0.25">
      <c r="A100" s="96" t="s">
        <v>208</v>
      </c>
      <c r="B100" s="102" t="s">
        <v>227</v>
      </c>
      <c r="C100" s="102" t="s">
        <v>228</v>
      </c>
      <c r="D100" s="102" t="s">
        <v>229</v>
      </c>
      <c r="E100" s="102" t="s">
        <v>304</v>
      </c>
      <c r="F100" s="108" t="s">
        <v>303</v>
      </c>
      <c r="G100" s="98"/>
      <c r="I100" s="20"/>
      <c r="O100" s="20"/>
      <c r="P100" s="20"/>
      <c r="Q100" s="20"/>
      <c r="R100" s="20"/>
      <c r="S100" s="20"/>
      <c r="T100" s="20"/>
      <c r="U100" s="20"/>
      <c r="V100" s="20"/>
      <c r="W100" s="20"/>
      <c r="X100" s="20"/>
      <c r="Y100" s="20"/>
      <c r="Z100" s="20"/>
      <c r="AA100" s="20"/>
      <c r="AB100" s="20"/>
      <c r="AC100" s="20"/>
      <c r="AD100" s="20"/>
      <c r="AE100" s="20"/>
      <c r="AF100" s="20"/>
      <c r="AG100" s="20"/>
      <c r="AH100" s="20"/>
      <c r="AI100" s="20"/>
      <c r="AJ100" s="20"/>
      <c r="AK100" s="20"/>
      <c r="AL100" s="20"/>
      <c r="AM100" s="20"/>
      <c r="AN100" s="20"/>
      <c r="AO100" s="20"/>
      <c r="AP100" s="20"/>
      <c r="AQ100" s="20"/>
      <c r="AR100" s="20"/>
      <c r="AS100" s="20"/>
      <c r="AT100" s="20"/>
      <c r="AU100" s="20"/>
      <c r="AV100" s="20"/>
      <c r="AW100" s="20"/>
      <c r="AX100" s="20"/>
    </row>
    <row r="101" spans="1:50" ht="30" customHeight="1" x14ac:dyDescent="0.25">
      <c r="A101" s="96" t="s">
        <v>209</v>
      </c>
      <c r="B101" s="102" t="s">
        <v>230</v>
      </c>
      <c r="C101" s="102" t="s">
        <v>231</v>
      </c>
      <c r="D101" s="102" t="s">
        <v>232</v>
      </c>
      <c r="E101" s="185" t="s">
        <v>233</v>
      </c>
      <c r="F101" s="186"/>
      <c r="G101" s="86"/>
      <c r="I101" s="20"/>
      <c r="O101" s="20"/>
      <c r="P101" s="20"/>
      <c r="Q101" s="20"/>
      <c r="R101" s="20"/>
      <c r="S101" s="20"/>
      <c r="T101" s="20"/>
      <c r="U101" s="20"/>
      <c r="V101" s="20"/>
      <c r="W101" s="20"/>
      <c r="X101" s="20"/>
      <c r="Y101" s="20"/>
      <c r="Z101" s="20"/>
      <c r="AA101" s="20"/>
      <c r="AB101" s="20"/>
      <c r="AC101" s="20"/>
      <c r="AD101" s="20"/>
      <c r="AE101" s="20"/>
      <c r="AF101" s="20"/>
      <c r="AG101" s="20"/>
      <c r="AH101" s="20"/>
      <c r="AI101" s="20"/>
      <c r="AJ101" s="20"/>
      <c r="AK101" s="20"/>
      <c r="AL101" s="20"/>
      <c r="AM101" s="20"/>
      <c r="AN101" s="20"/>
      <c r="AO101" s="20"/>
      <c r="AP101" s="20"/>
      <c r="AQ101" s="20"/>
      <c r="AR101" s="20"/>
      <c r="AS101" s="20"/>
      <c r="AT101" s="20"/>
      <c r="AU101" s="20"/>
      <c r="AV101" s="20"/>
      <c r="AW101" s="20"/>
      <c r="AX101" s="20"/>
    </row>
    <row r="102" spans="1:50" ht="30" customHeight="1" x14ac:dyDescent="0.25">
      <c r="A102" s="96" t="s">
        <v>210</v>
      </c>
      <c r="B102" s="102" t="s">
        <v>234</v>
      </c>
      <c r="C102" s="102" t="s">
        <v>235</v>
      </c>
      <c r="D102" s="102" t="s">
        <v>236</v>
      </c>
      <c r="E102" s="185" t="s">
        <v>237</v>
      </c>
      <c r="F102" s="186"/>
      <c r="G102" s="86"/>
      <c r="I102" s="20"/>
      <c r="O102" s="20"/>
      <c r="P102" s="20"/>
      <c r="Q102" s="20"/>
      <c r="R102" s="20"/>
      <c r="S102" s="20"/>
      <c r="T102" s="20"/>
      <c r="U102" s="20"/>
      <c r="V102" s="20"/>
      <c r="W102" s="20"/>
      <c r="X102" s="20"/>
      <c r="Y102" s="20"/>
      <c r="Z102" s="20"/>
      <c r="AA102" s="20"/>
      <c r="AB102" s="20"/>
      <c r="AC102" s="20"/>
      <c r="AD102" s="20"/>
      <c r="AE102" s="20"/>
      <c r="AF102" s="20"/>
      <c r="AG102" s="20"/>
      <c r="AH102" s="20"/>
      <c r="AI102" s="20"/>
      <c r="AJ102" s="20"/>
      <c r="AK102" s="20"/>
      <c r="AL102" s="20"/>
      <c r="AM102" s="20"/>
      <c r="AN102" s="20"/>
      <c r="AO102" s="20"/>
      <c r="AP102" s="20"/>
      <c r="AQ102" s="20"/>
      <c r="AR102" s="20"/>
      <c r="AS102" s="20"/>
      <c r="AT102" s="20"/>
      <c r="AU102" s="20"/>
      <c r="AV102" s="20"/>
      <c r="AW102" s="20"/>
      <c r="AX102" s="20"/>
    </row>
    <row r="103" spans="1:50" ht="30" customHeight="1" x14ac:dyDescent="0.25">
      <c r="A103" s="96" t="s">
        <v>211</v>
      </c>
      <c r="B103" s="102" t="s">
        <v>238</v>
      </c>
      <c r="C103" s="102" t="s">
        <v>239</v>
      </c>
      <c r="D103" s="102" t="s">
        <v>240</v>
      </c>
      <c r="E103" s="185" t="s">
        <v>241</v>
      </c>
      <c r="F103" s="186"/>
      <c r="G103" s="86"/>
      <c r="I103" s="20"/>
      <c r="O103" s="20"/>
      <c r="P103" s="20"/>
      <c r="Q103" s="20"/>
      <c r="R103" s="20"/>
      <c r="S103" s="20"/>
      <c r="T103" s="20"/>
      <c r="U103" s="20"/>
      <c r="V103" s="20"/>
      <c r="W103" s="20"/>
      <c r="X103" s="20"/>
      <c r="Y103" s="20"/>
      <c r="Z103" s="20"/>
      <c r="AA103" s="20"/>
      <c r="AB103" s="20"/>
      <c r="AC103" s="20"/>
      <c r="AD103" s="20"/>
      <c r="AE103" s="20"/>
      <c r="AF103" s="20"/>
      <c r="AG103" s="20"/>
      <c r="AH103" s="20"/>
      <c r="AI103" s="20"/>
      <c r="AJ103" s="20"/>
      <c r="AK103" s="20"/>
      <c r="AL103" s="20"/>
      <c r="AM103" s="20"/>
      <c r="AN103" s="20"/>
      <c r="AO103" s="20"/>
      <c r="AP103" s="20"/>
      <c r="AQ103" s="20"/>
      <c r="AR103" s="20"/>
      <c r="AS103" s="20"/>
      <c r="AT103" s="20"/>
      <c r="AU103" s="20"/>
      <c r="AV103" s="20"/>
      <c r="AW103" s="20"/>
      <c r="AX103" s="20"/>
    </row>
    <row r="104" spans="1:50" ht="30" customHeight="1" x14ac:dyDescent="0.25">
      <c r="A104" s="96" t="s">
        <v>212</v>
      </c>
      <c r="B104" s="102" t="s">
        <v>242</v>
      </c>
      <c r="C104" s="102" t="s">
        <v>243</v>
      </c>
      <c r="D104" s="102" t="s">
        <v>244</v>
      </c>
      <c r="E104" s="185" t="s">
        <v>245</v>
      </c>
      <c r="F104" s="186"/>
      <c r="G104" s="86"/>
      <c r="I104" s="20"/>
      <c r="O104" s="20"/>
      <c r="P104" s="20"/>
      <c r="Q104" s="20"/>
      <c r="R104" s="20"/>
      <c r="S104" s="20"/>
      <c r="T104" s="20"/>
      <c r="U104" s="20"/>
      <c r="V104" s="20"/>
      <c r="W104" s="20"/>
      <c r="X104" s="20"/>
      <c r="Y104" s="20"/>
      <c r="Z104" s="20"/>
      <c r="AA104" s="20"/>
      <c r="AB104" s="20"/>
      <c r="AC104" s="20"/>
      <c r="AD104" s="20"/>
      <c r="AE104" s="20"/>
      <c r="AF104" s="20"/>
      <c r="AG104" s="20"/>
      <c r="AH104" s="20"/>
      <c r="AI104" s="20"/>
      <c r="AJ104" s="20"/>
      <c r="AK104" s="20"/>
      <c r="AL104" s="20"/>
      <c r="AM104" s="20"/>
      <c r="AN104" s="20"/>
      <c r="AO104" s="20"/>
      <c r="AP104" s="20"/>
      <c r="AQ104" s="20"/>
      <c r="AR104" s="20"/>
      <c r="AS104" s="20"/>
      <c r="AT104" s="20"/>
      <c r="AU104" s="20"/>
      <c r="AV104" s="20"/>
      <c r="AW104" s="20"/>
      <c r="AX104" s="20"/>
    </row>
    <row r="105" spans="1:50" ht="30" customHeight="1" x14ac:dyDescent="0.25">
      <c r="A105" s="99" t="s">
        <v>213</v>
      </c>
      <c r="B105" s="102" t="s">
        <v>246</v>
      </c>
      <c r="C105" s="102" t="s">
        <v>247</v>
      </c>
      <c r="D105" s="102" t="s">
        <v>248</v>
      </c>
      <c r="E105" s="185" t="s">
        <v>249</v>
      </c>
      <c r="F105" s="186"/>
      <c r="G105" s="86"/>
      <c r="I105" s="20"/>
      <c r="O105" s="20"/>
      <c r="P105" s="20"/>
      <c r="Q105" s="20"/>
      <c r="R105" s="20"/>
      <c r="S105" s="20"/>
      <c r="T105" s="20"/>
      <c r="U105" s="20"/>
      <c r="V105" s="20"/>
      <c r="W105" s="20"/>
      <c r="X105" s="20"/>
      <c r="Y105" s="20"/>
      <c r="Z105" s="20"/>
      <c r="AA105" s="20"/>
      <c r="AB105" s="20"/>
      <c r="AC105" s="20"/>
      <c r="AD105" s="20"/>
      <c r="AE105" s="20"/>
      <c r="AF105" s="20"/>
      <c r="AG105" s="20"/>
      <c r="AH105" s="20"/>
      <c r="AI105" s="20"/>
      <c r="AJ105" s="20"/>
      <c r="AK105" s="20"/>
      <c r="AL105" s="20"/>
      <c r="AM105" s="20"/>
      <c r="AN105" s="20"/>
      <c r="AO105" s="20"/>
      <c r="AP105" s="20"/>
      <c r="AQ105" s="20"/>
      <c r="AR105" s="20"/>
      <c r="AS105" s="20"/>
      <c r="AT105" s="20"/>
      <c r="AU105" s="20"/>
      <c r="AV105" s="20"/>
      <c r="AW105" s="20"/>
      <c r="AX105" s="20"/>
    </row>
    <row r="106" spans="1:50" ht="30" customHeight="1" x14ac:dyDescent="0.25">
      <c r="A106" s="96" t="s">
        <v>214</v>
      </c>
      <c r="B106" s="102" t="s">
        <v>250</v>
      </c>
      <c r="C106" s="102" t="s">
        <v>251</v>
      </c>
      <c r="D106" s="102" t="s">
        <v>252</v>
      </c>
      <c r="E106" s="185" t="s">
        <v>253</v>
      </c>
      <c r="F106" s="186"/>
      <c r="G106" s="86"/>
      <c r="I106" s="20"/>
      <c r="O106" s="20"/>
      <c r="P106" s="20"/>
      <c r="Q106" s="20"/>
      <c r="R106" s="20"/>
      <c r="S106" s="20"/>
      <c r="T106" s="20"/>
      <c r="U106" s="20"/>
      <c r="V106" s="20"/>
      <c r="W106" s="20"/>
      <c r="X106" s="20"/>
      <c r="Y106" s="20"/>
      <c r="Z106" s="20"/>
      <c r="AA106" s="20"/>
      <c r="AB106" s="20"/>
      <c r="AC106" s="20"/>
      <c r="AD106" s="20"/>
      <c r="AE106" s="20"/>
      <c r="AF106" s="20"/>
      <c r="AG106" s="20"/>
      <c r="AH106" s="20"/>
      <c r="AI106" s="20"/>
      <c r="AJ106" s="20"/>
      <c r="AK106" s="20"/>
      <c r="AL106" s="20"/>
      <c r="AM106" s="20"/>
      <c r="AN106" s="20"/>
      <c r="AO106" s="20"/>
      <c r="AP106" s="20"/>
      <c r="AQ106" s="20"/>
      <c r="AR106" s="20"/>
      <c r="AS106" s="20"/>
      <c r="AT106" s="20"/>
      <c r="AU106" s="20"/>
      <c r="AV106" s="20"/>
      <c r="AW106" s="20"/>
      <c r="AX106" s="20"/>
    </row>
    <row r="107" spans="1:50" ht="30" customHeight="1" x14ac:dyDescent="0.25">
      <c r="A107" s="96" t="s">
        <v>215</v>
      </c>
      <c r="B107" s="102" t="s">
        <v>254</v>
      </c>
      <c r="C107" s="102" t="s">
        <v>255</v>
      </c>
      <c r="D107" s="102" t="s">
        <v>256</v>
      </c>
      <c r="E107" s="185" t="s">
        <v>257</v>
      </c>
      <c r="F107" s="186"/>
      <c r="G107" s="86"/>
      <c r="I107" s="20"/>
      <c r="O107" s="20"/>
      <c r="P107" s="20"/>
      <c r="Q107" s="20"/>
      <c r="R107" s="20"/>
      <c r="S107" s="20"/>
      <c r="T107" s="20"/>
      <c r="U107" s="20"/>
      <c r="V107" s="20"/>
      <c r="W107" s="20"/>
      <c r="X107" s="20"/>
      <c r="Y107" s="20"/>
      <c r="Z107" s="20"/>
      <c r="AA107" s="20"/>
      <c r="AB107" s="20"/>
      <c r="AC107" s="20"/>
      <c r="AD107" s="20"/>
      <c r="AE107" s="20"/>
      <c r="AF107" s="20"/>
      <c r="AG107" s="20"/>
      <c r="AH107" s="20"/>
      <c r="AI107" s="20"/>
      <c r="AJ107" s="20"/>
      <c r="AK107" s="20"/>
      <c r="AL107" s="20"/>
      <c r="AM107" s="20"/>
      <c r="AN107" s="20"/>
      <c r="AO107" s="20"/>
      <c r="AP107" s="20"/>
      <c r="AQ107" s="20"/>
      <c r="AR107" s="20"/>
      <c r="AS107" s="20"/>
      <c r="AT107" s="20"/>
      <c r="AU107" s="20"/>
      <c r="AV107" s="20"/>
      <c r="AW107" s="20"/>
      <c r="AX107" s="20"/>
    </row>
    <row r="108" spans="1:50" ht="30" customHeight="1" x14ac:dyDescent="0.25">
      <c r="A108" s="96" t="s">
        <v>216</v>
      </c>
      <c r="B108" s="102" t="s">
        <v>258</v>
      </c>
      <c r="C108" s="102" t="s">
        <v>259</v>
      </c>
      <c r="D108" s="102" t="s">
        <v>269</v>
      </c>
      <c r="E108" s="185" t="s">
        <v>270</v>
      </c>
      <c r="F108" s="186"/>
      <c r="G108" s="86"/>
      <c r="I108" s="20"/>
      <c r="O108" s="20"/>
      <c r="P108" s="20"/>
      <c r="Q108" s="20"/>
      <c r="R108" s="20"/>
      <c r="S108" s="20"/>
      <c r="T108" s="20"/>
      <c r="U108" s="20"/>
      <c r="V108" s="20"/>
      <c r="W108" s="20"/>
      <c r="X108" s="20"/>
      <c r="Y108" s="20"/>
      <c r="Z108" s="20"/>
      <c r="AA108" s="20"/>
      <c r="AB108" s="20"/>
      <c r="AC108" s="20"/>
      <c r="AD108" s="20"/>
      <c r="AE108" s="20"/>
      <c r="AF108" s="20"/>
      <c r="AG108" s="20"/>
      <c r="AH108" s="20"/>
      <c r="AI108" s="20"/>
      <c r="AJ108" s="20"/>
      <c r="AK108" s="20"/>
      <c r="AL108" s="20"/>
      <c r="AM108" s="20"/>
      <c r="AN108" s="20"/>
      <c r="AO108" s="20"/>
      <c r="AP108" s="20"/>
      <c r="AQ108" s="20"/>
      <c r="AR108" s="20"/>
      <c r="AS108" s="20"/>
      <c r="AT108" s="20"/>
      <c r="AU108" s="20"/>
      <c r="AV108" s="20"/>
      <c r="AW108" s="20"/>
      <c r="AX108" s="20"/>
    </row>
    <row r="109" spans="1:50" ht="30" customHeight="1" x14ac:dyDescent="0.25">
      <c r="A109" s="103" t="s">
        <v>217</v>
      </c>
      <c r="B109" s="104" t="s">
        <v>260</v>
      </c>
      <c r="C109" s="104" t="s">
        <v>261</v>
      </c>
      <c r="D109" s="104" t="s">
        <v>262</v>
      </c>
      <c r="E109" s="104" t="s">
        <v>263</v>
      </c>
      <c r="F109" s="105" t="s">
        <v>264</v>
      </c>
      <c r="G109" s="106"/>
      <c r="I109" s="107"/>
      <c r="J109" s="20"/>
      <c r="O109" s="20"/>
      <c r="P109" s="20"/>
      <c r="Q109" s="20"/>
      <c r="R109" s="20"/>
      <c r="S109" s="20"/>
      <c r="T109" s="20"/>
      <c r="U109" s="20"/>
      <c r="V109" s="20"/>
      <c r="W109" s="20"/>
      <c r="X109" s="20"/>
      <c r="Y109" s="20"/>
      <c r="Z109" s="20"/>
      <c r="AA109" s="20"/>
      <c r="AB109" s="20"/>
      <c r="AC109" s="20"/>
      <c r="AD109" s="20"/>
      <c r="AE109" s="20"/>
      <c r="AF109" s="20"/>
      <c r="AG109" s="20"/>
      <c r="AH109" s="20"/>
      <c r="AI109" s="20"/>
      <c r="AJ109" s="20"/>
      <c r="AK109" s="20"/>
      <c r="AL109" s="20"/>
      <c r="AM109" s="20"/>
      <c r="AN109" s="20"/>
      <c r="AO109" s="20"/>
      <c r="AP109" s="20"/>
      <c r="AQ109" s="20"/>
      <c r="AR109" s="20"/>
      <c r="AS109" s="20"/>
      <c r="AT109" s="20"/>
      <c r="AU109" s="20"/>
      <c r="AV109" s="20"/>
      <c r="AW109" s="20"/>
      <c r="AX109" s="20"/>
    </row>
    <row r="110" spans="1:50" ht="30" customHeight="1" thickBot="1" x14ac:dyDescent="0.3">
      <c r="A110" s="100" t="s">
        <v>218</v>
      </c>
      <c r="B110" s="109" t="s">
        <v>265</v>
      </c>
      <c r="C110" s="109" t="s">
        <v>266</v>
      </c>
      <c r="D110" s="109" t="s">
        <v>267</v>
      </c>
      <c r="E110" s="198" t="s">
        <v>268</v>
      </c>
      <c r="F110" s="199"/>
      <c r="G110" s="101"/>
      <c r="O110" s="20"/>
      <c r="P110" s="20"/>
      <c r="Q110" s="20"/>
      <c r="R110" s="20"/>
      <c r="S110" s="20"/>
      <c r="T110" s="20"/>
      <c r="U110" s="20"/>
      <c r="V110" s="20"/>
      <c r="W110" s="20"/>
      <c r="X110" s="20"/>
      <c r="Y110" s="20"/>
      <c r="Z110" s="20"/>
      <c r="AA110" s="20"/>
      <c r="AB110" s="20"/>
      <c r="AC110" s="20"/>
      <c r="AD110" s="20"/>
      <c r="AE110" s="20"/>
      <c r="AF110" s="20"/>
      <c r="AG110" s="20"/>
      <c r="AH110" s="20"/>
      <c r="AI110" s="20"/>
      <c r="AJ110" s="20"/>
      <c r="AK110" s="20"/>
      <c r="AL110" s="20"/>
      <c r="AM110" s="20"/>
      <c r="AN110" s="20"/>
      <c r="AO110" s="20"/>
      <c r="AP110" s="20"/>
      <c r="AQ110" s="20"/>
      <c r="AR110" s="20"/>
      <c r="AS110" s="20"/>
      <c r="AT110" s="20"/>
      <c r="AU110" s="20"/>
      <c r="AV110" s="20"/>
      <c r="AW110" s="20"/>
      <c r="AX110" s="20"/>
    </row>
    <row r="111" spans="1:50" x14ac:dyDescent="0.25">
      <c r="B111" s="15"/>
      <c r="H111" s="28"/>
      <c r="O111" s="20"/>
      <c r="P111" s="20"/>
      <c r="Q111" s="20"/>
      <c r="R111" s="20"/>
      <c r="S111" s="20"/>
      <c r="T111" s="20"/>
      <c r="U111" s="20"/>
      <c r="V111" s="20"/>
      <c r="W111" s="20"/>
      <c r="X111" s="20"/>
      <c r="Y111" s="20"/>
      <c r="Z111" s="20"/>
      <c r="AA111" s="20"/>
      <c r="AB111" s="20"/>
      <c r="AC111" s="20"/>
      <c r="AD111" s="20"/>
      <c r="AE111" s="20"/>
      <c r="AF111" s="20"/>
      <c r="AG111" s="20"/>
      <c r="AH111" s="20"/>
      <c r="AI111" s="20"/>
      <c r="AJ111" s="20"/>
      <c r="AK111" s="20"/>
      <c r="AL111" s="20"/>
      <c r="AM111" s="20"/>
      <c r="AN111" s="20"/>
      <c r="AO111" s="20"/>
      <c r="AP111" s="20"/>
      <c r="AQ111" s="20"/>
      <c r="AR111" s="20"/>
      <c r="AS111" s="20"/>
      <c r="AT111" s="20"/>
      <c r="AU111" s="20"/>
      <c r="AV111" s="20"/>
      <c r="AW111" s="20"/>
      <c r="AX111" s="20"/>
    </row>
    <row r="112" spans="1:50" x14ac:dyDescent="0.25">
      <c r="B112" s="15"/>
      <c r="H112" s="28"/>
      <c r="O112" s="20"/>
      <c r="P112" s="20"/>
      <c r="Q112" s="20"/>
      <c r="R112" s="20"/>
      <c r="S112" s="20"/>
      <c r="T112" s="20"/>
      <c r="U112" s="20"/>
      <c r="V112" s="20"/>
      <c r="W112" s="20"/>
      <c r="X112" s="20"/>
      <c r="Y112" s="20"/>
      <c r="Z112" s="20"/>
      <c r="AA112" s="20"/>
      <c r="AB112" s="20"/>
      <c r="AC112" s="20"/>
      <c r="AD112" s="20"/>
      <c r="AE112" s="20"/>
      <c r="AF112" s="20"/>
      <c r="AG112" s="20"/>
      <c r="AH112" s="20"/>
      <c r="AI112" s="20"/>
      <c r="AJ112" s="20"/>
      <c r="AK112" s="20"/>
      <c r="AL112" s="20"/>
      <c r="AM112" s="20"/>
      <c r="AN112" s="20"/>
      <c r="AO112" s="20"/>
      <c r="AP112" s="20"/>
      <c r="AQ112" s="20"/>
      <c r="AR112" s="20"/>
      <c r="AS112" s="20"/>
      <c r="AT112" s="20"/>
      <c r="AU112" s="20"/>
      <c r="AV112" s="20"/>
      <c r="AW112" s="20"/>
      <c r="AX112" s="20"/>
    </row>
    <row r="113" spans="1:50" x14ac:dyDescent="0.25">
      <c r="A113" s="20"/>
      <c r="B113" s="87"/>
      <c r="C113" s="20"/>
      <c r="D113" s="20"/>
      <c r="E113" s="20"/>
      <c r="F113" s="20"/>
      <c r="G113" s="20"/>
      <c r="H113" s="20"/>
      <c r="I113" s="20"/>
      <c r="J113" s="20"/>
      <c r="K113" s="20"/>
      <c r="L113" s="20"/>
      <c r="M113" s="20"/>
      <c r="N113" s="20"/>
      <c r="O113" s="20"/>
      <c r="P113" s="20"/>
      <c r="Q113" s="20"/>
      <c r="R113" s="20"/>
      <c r="S113" s="20"/>
      <c r="T113" s="20"/>
      <c r="U113" s="20"/>
      <c r="V113" s="20"/>
      <c r="W113" s="20"/>
      <c r="X113" s="20"/>
      <c r="Y113" s="20"/>
      <c r="Z113" s="20"/>
      <c r="AA113" s="20"/>
      <c r="AB113" s="20"/>
      <c r="AC113" s="20"/>
      <c r="AD113" s="20"/>
      <c r="AE113" s="20"/>
      <c r="AF113" s="20"/>
      <c r="AG113" s="20"/>
      <c r="AH113" s="20"/>
      <c r="AI113" s="20"/>
      <c r="AJ113" s="20"/>
      <c r="AK113" s="20"/>
      <c r="AL113" s="20"/>
      <c r="AM113" s="20"/>
      <c r="AN113" s="20"/>
      <c r="AO113" s="20"/>
      <c r="AP113" s="20"/>
      <c r="AQ113" s="20"/>
      <c r="AR113" s="20"/>
      <c r="AS113" s="20"/>
      <c r="AT113" s="20"/>
      <c r="AU113" s="20"/>
      <c r="AV113" s="20"/>
      <c r="AW113" s="20"/>
      <c r="AX113" s="20"/>
    </row>
    <row r="114" spans="1:50" x14ac:dyDescent="0.25">
      <c r="A114" s="20"/>
      <c r="B114" s="87"/>
      <c r="C114" s="20"/>
      <c r="D114" s="20"/>
      <c r="E114" s="20"/>
      <c r="F114" s="20"/>
      <c r="G114" s="20"/>
      <c r="H114" s="20"/>
      <c r="I114" s="20"/>
      <c r="J114" s="20"/>
      <c r="K114" s="20"/>
      <c r="L114" s="20"/>
      <c r="M114" s="20"/>
      <c r="N114" s="20"/>
      <c r="O114" s="20"/>
      <c r="P114" s="20"/>
      <c r="Q114" s="20"/>
      <c r="R114" s="20"/>
      <c r="S114" s="20"/>
      <c r="T114" s="20"/>
      <c r="U114" s="20"/>
      <c r="V114" s="20"/>
      <c r="W114" s="20"/>
      <c r="X114" s="20"/>
      <c r="Y114" s="20"/>
      <c r="Z114" s="20"/>
      <c r="AA114" s="20"/>
      <c r="AB114" s="20"/>
      <c r="AC114" s="20"/>
      <c r="AD114" s="20"/>
      <c r="AE114" s="20"/>
      <c r="AF114" s="20"/>
      <c r="AG114" s="20"/>
      <c r="AH114" s="20"/>
      <c r="AI114" s="20"/>
      <c r="AJ114" s="20"/>
      <c r="AK114" s="20"/>
      <c r="AL114" s="20"/>
      <c r="AM114" s="20"/>
      <c r="AN114" s="20"/>
      <c r="AO114" s="20"/>
      <c r="AP114" s="20"/>
      <c r="AQ114" s="20"/>
      <c r="AR114" s="20"/>
      <c r="AS114" s="20"/>
      <c r="AT114" s="20"/>
      <c r="AU114" s="20"/>
      <c r="AV114" s="20"/>
      <c r="AW114" s="20"/>
      <c r="AX114" s="20"/>
    </row>
    <row r="115" spans="1:50" x14ac:dyDescent="0.25">
      <c r="A115" s="20"/>
      <c r="B115" s="87"/>
      <c r="C115" s="20"/>
      <c r="D115" s="20"/>
      <c r="E115" s="20"/>
      <c r="F115" s="20"/>
      <c r="G115" s="20"/>
      <c r="H115" s="20"/>
      <c r="I115" s="20"/>
      <c r="J115" s="20"/>
      <c r="K115" s="20"/>
      <c r="L115" s="20"/>
      <c r="M115" s="20"/>
      <c r="N115" s="20"/>
      <c r="O115" s="20"/>
      <c r="P115" s="20"/>
      <c r="Q115" s="20"/>
      <c r="R115" s="20"/>
      <c r="S115" s="20"/>
      <c r="T115" s="20"/>
      <c r="U115" s="20"/>
      <c r="V115" s="20"/>
      <c r="W115" s="20"/>
      <c r="X115" s="20"/>
      <c r="Y115" s="20"/>
      <c r="Z115" s="20"/>
      <c r="AA115" s="20"/>
      <c r="AB115" s="20"/>
      <c r="AC115" s="20"/>
      <c r="AD115" s="20"/>
      <c r="AE115" s="20"/>
      <c r="AF115" s="20"/>
      <c r="AG115" s="20"/>
      <c r="AH115" s="20"/>
      <c r="AI115" s="20"/>
      <c r="AJ115" s="20"/>
      <c r="AK115" s="20"/>
      <c r="AL115" s="20"/>
      <c r="AM115" s="20"/>
      <c r="AN115" s="20"/>
      <c r="AO115" s="20"/>
      <c r="AP115" s="20"/>
      <c r="AQ115" s="20"/>
      <c r="AR115" s="20"/>
      <c r="AS115" s="20"/>
      <c r="AT115" s="20"/>
      <c r="AU115" s="20"/>
      <c r="AV115" s="20"/>
      <c r="AW115" s="20"/>
      <c r="AX115" s="20"/>
    </row>
    <row r="116" spans="1:50" x14ac:dyDescent="0.25">
      <c r="A116" s="20"/>
      <c r="B116" s="87"/>
      <c r="C116" s="20"/>
      <c r="D116" s="20"/>
      <c r="E116" s="20"/>
      <c r="F116" s="20"/>
      <c r="G116" s="20"/>
      <c r="H116" s="20"/>
      <c r="I116" s="20"/>
      <c r="J116" s="20"/>
      <c r="K116" s="20"/>
      <c r="L116" s="20"/>
      <c r="M116" s="20"/>
      <c r="N116" s="20"/>
      <c r="O116" s="20"/>
      <c r="P116" s="20"/>
      <c r="Q116" s="20"/>
      <c r="R116" s="20"/>
      <c r="S116" s="20"/>
      <c r="T116" s="20"/>
      <c r="U116" s="20"/>
      <c r="V116" s="20"/>
      <c r="W116" s="20"/>
      <c r="X116" s="20"/>
      <c r="Y116" s="20"/>
      <c r="Z116" s="20"/>
      <c r="AA116" s="20"/>
      <c r="AB116" s="20"/>
      <c r="AC116" s="20"/>
      <c r="AD116" s="20"/>
      <c r="AE116" s="20"/>
      <c r="AF116" s="20"/>
      <c r="AG116" s="20"/>
      <c r="AH116" s="20"/>
      <c r="AI116" s="20"/>
      <c r="AJ116" s="20"/>
      <c r="AK116" s="20"/>
      <c r="AL116" s="20"/>
      <c r="AM116" s="20"/>
      <c r="AN116" s="20"/>
      <c r="AO116" s="20"/>
      <c r="AP116" s="20"/>
      <c r="AQ116" s="20"/>
      <c r="AR116" s="20"/>
      <c r="AS116" s="20"/>
      <c r="AT116" s="20"/>
      <c r="AU116" s="20"/>
      <c r="AV116" s="20"/>
      <c r="AW116" s="20"/>
      <c r="AX116" s="20"/>
    </row>
    <row r="117" spans="1:50" x14ac:dyDescent="0.25">
      <c r="A117" s="20"/>
      <c r="B117" s="87"/>
      <c r="C117" s="20"/>
      <c r="D117" s="20"/>
      <c r="E117" s="20"/>
      <c r="F117" s="20"/>
      <c r="G117" s="20"/>
      <c r="H117" s="20"/>
      <c r="I117" s="20"/>
      <c r="J117" s="20"/>
      <c r="K117" s="20"/>
      <c r="L117" s="20"/>
      <c r="M117" s="20"/>
      <c r="N117" s="20"/>
      <c r="O117" s="20"/>
      <c r="P117" s="20"/>
      <c r="Q117" s="20"/>
      <c r="R117" s="20"/>
      <c r="S117" s="20"/>
      <c r="T117" s="20"/>
      <c r="U117" s="20"/>
      <c r="V117" s="20"/>
      <c r="W117" s="20"/>
      <c r="X117" s="20"/>
      <c r="Y117" s="20"/>
      <c r="Z117" s="20"/>
      <c r="AA117" s="20"/>
      <c r="AB117" s="20"/>
      <c r="AC117" s="20"/>
      <c r="AD117" s="20"/>
      <c r="AE117" s="20"/>
      <c r="AF117" s="20"/>
      <c r="AG117" s="20"/>
      <c r="AH117" s="20"/>
      <c r="AI117" s="20"/>
      <c r="AJ117" s="20"/>
      <c r="AK117" s="20"/>
      <c r="AL117" s="20"/>
      <c r="AM117" s="20"/>
      <c r="AN117" s="20"/>
      <c r="AO117" s="20"/>
      <c r="AP117" s="20"/>
      <c r="AQ117" s="20"/>
      <c r="AR117" s="20"/>
      <c r="AS117" s="20"/>
      <c r="AT117" s="20"/>
      <c r="AU117" s="20"/>
      <c r="AV117" s="20"/>
      <c r="AW117" s="20"/>
      <c r="AX117" s="20"/>
    </row>
    <row r="118" spans="1:50" x14ac:dyDescent="0.25">
      <c r="A118" s="20"/>
      <c r="B118" s="87"/>
      <c r="C118" s="20"/>
      <c r="D118" s="20"/>
      <c r="E118" s="20"/>
      <c r="F118" s="20"/>
      <c r="G118" s="20"/>
      <c r="H118" s="20"/>
      <c r="I118" s="20"/>
      <c r="J118" s="20"/>
      <c r="K118" s="20"/>
      <c r="L118" s="20"/>
      <c r="M118" s="20"/>
      <c r="N118" s="20"/>
      <c r="O118" s="20"/>
      <c r="P118" s="20"/>
      <c r="Q118" s="20"/>
      <c r="R118" s="20"/>
      <c r="S118" s="20"/>
      <c r="T118" s="20"/>
      <c r="U118" s="20"/>
      <c r="V118" s="20"/>
      <c r="W118" s="20"/>
      <c r="X118" s="20"/>
      <c r="Y118" s="20"/>
      <c r="Z118" s="20"/>
      <c r="AA118" s="20"/>
      <c r="AB118" s="20"/>
      <c r="AC118" s="20"/>
      <c r="AD118" s="20"/>
      <c r="AE118" s="20"/>
      <c r="AF118" s="20"/>
      <c r="AG118" s="20"/>
      <c r="AH118" s="20"/>
      <c r="AI118" s="20"/>
      <c r="AJ118" s="20"/>
      <c r="AK118" s="20"/>
      <c r="AL118" s="20"/>
      <c r="AM118" s="20"/>
      <c r="AN118" s="20"/>
      <c r="AO118" s="20"/>
      <c r="AP118" s="20"/>
      <c r="AQ118" s="20"/>
      <c r="AR118" s="20"/>
      <c r="AS118" s="20"/>
      <c r="AT118" s="20"/>
      <c r="AU118" s="20"/>
      <c r="AV118" s="20"/>
      <c r="AW118" s="20"/>
      <c r="AX118" s="20"/>
    </row>
    <row r="119" spans="1:50" x14ac:dyDescent="0.25">
      <c r="A119" s="20"/>
      <c r="B119" s="87"/>
      <c r="C119" s="20"/>
      <c r="D119" s="20"/>
      <c r="E119" s="20"/>
      <c r="F119" s="20"/>
      <c r="G119" s="20"/>
      <c r="H119" s="20"/>
      <c r="I119" s="20"/>
      <c r="J119" s="20"/>
      <c r="K119" s="20"/>
      <c r="L119" s="20"/>
      <c r="M119" s="20"/>
      <c r="N119" s="20"/>
      <c r="O119" s="20"/>
      <c r="P119" s="20"/>
      <c r="Q119" s="20"/>
      <c r="R119" s="20"/>
      <c r="S119" s="20"/>
      <c r="T119" s="20"/>
      <c r="U119" s="20"/>
      <c r="V119" s="20"/>
      <c r="W119" s="20"/>
      <c r="X119" s="20"/>
      <c r="Y119" s="20"/>
      <c r="Z119" s="20"/>
      <c r="AA119" s="20"/>
      <c r="AB119" s="20"/>
      <c r="AC119" s="20"/>
      <c r="AD119" s="20"/>
      <c r="AE119" s="20"/>
      <c r="AF119" s="20"/>
      <c r="AG119" s="20"/>
      <c r="AH119" s="20"/>
      <c r="AI119" s="20"/>
      <c r="AJ119" s="20"/>
      <c r="AK119" s="20"/>
      <c r="AL119" s="20"/>
      <c r="AM119" s="20"/>
      <c r="AN119" s="20"/>
      <c r="AO119" s="20"/>
      <c r="AP119" s="20"/>
      <c r="AQ119" s="20"/>
      <c r="AR119" s="20"/>
      <c r="AS119" s="20"/>
      <c r="AT119" s="20"/>
      <c r="AU119" s="20"/>
      <c r="AV119" s="20"/>
      <c r="AW119" s="20"/>
      <c r="AX119" s="20"/>
    </row>
    <row r="120" spans="1:50" x14ac:dyDescent="0.25">
      <c r="A120" s="20"/>
      <c r="B120" s="87"/>
      <c r="C120" s="20"/>
      <c r="D120" s="20"/>
      <c r="E120" s="20"/>
      <c r="F120" s="20"/>
      <c r="G120" s="20"/>
      <c r="H120" s="20"/>
      <c r="I120" s="20"/>
      <c r="J120" s="20"/>
      <c r="K120" s="20"/>
      <c r="L120" s="20"/>
      <c r="M120" s="20"/>
      <c r="N120" s="20"/>
      <c r="O120" s="20"/>
      <c r="P120" s="20"/>
      <c r="Q120" s="20"/>
      <c r="R120" s="20"/>
      <c r="S120" s="20"/>
      <c r="T120" s="20"/>
      <c r="U120" s="20"/>
      <c r="V120" s="20"/>
      <c r="W120" s="20"/>
      <c r="X120" s="20"/>
      <c r="Y120" s="20"/>
      <c r="Z120" s="20"/>
      <c r="AA120" s="20"/>
      <c r="AB120" s="20"/>
      <c r="AC120" s="20"/>
      <c r="AD120" s="20"/>
      <c r="AE120" s="20"/>
      <c r="AF120" s="20"/>
      <c r="AG120" s="20"/>
      <c r="AH120" s="20"/>
      <c r="AI120" s="20"/>
      <c r="AJ120" s="20"/>
      <c r="AK120" s="20"/>
      <c r="AL120" s="20"/>
      <c r="AM120" s="20"/>
      <c r="AN120" s="20"/>
      <c r="AO120" s="20"/>
      <c r="AP120" s="20"/>
      <c r="AQ120" s="20"/>
      <c r="AR120" s="20"/>
      <c r="AS120" s="20"/>
      <c r="AT120" s="20"/>
      <c r="AU120" s="20"/>
      <c r="AV120" s="20"/>
      <c r="AW120" s="20"/>
      <c r="AX120" s="20"/>
    </row>
  </sheetData>
  <sheetProtection algorithmName="SHA-512" hashValue="5O3C+H9OmBdwTK7e7SE4VYfhAnVL6Rk+IiY9EL38OcuSu8PnxCyeGmrSskAqN7WaWnXgN6jdLFiFqvlzhJqRUQ==" saltValue="iR9+NgINRN53vnnHGVopHQ==" spinCount="100000" sheet="1" objects="1" scenarios="1" formatCells="0" formatColumns="0" formatRows="0" selectLockedCells="1"/>
  <mergeCells count="17">
    <mergeCell ref="E106:F106"/>
    <mergeCell ref="E107:F107"/>
    <mergeCell ref="E108:F108"/>
    <mergeCell ref="E110:F110"/>
    <mergeCell ref="E101:F101"/>
    <mergeCell ref="E102:F102"/>
    <mergeCell ref="E103:F103"/>
    <mergeCell ref="E104:F104"/>
    <mergeCell ref="E105:F105"/>
    <mergeCell ref="E99:F99"/>
    <mergeCell ref="E98:F98"/>
    <mergeCell ref="A95:F95"/>
    <mergeCell ref="A96:A97"/>
    <mergeCell ref="B96:B97"/>
    <mergeCell ref="C96:C97"/>
    <mergeCell ref="D96:D97"/>
    <mergeCell ref="E96:F97"/>
  </mergeCells>
  <conditionalFormatting sqref="B98 D98">
    <cfRule type="expression" dxfId="120" priority="132">
      <formula>AND($B$89=3,$B$90&lt;3)</formula>
    </cfRule>
  </conditionalFormatting>
  <conditionalFormatting sqref="C98 E98:F98">
    <cfRule type="expression" dxfId="119" priority="131">
      <formula>AND($B$89=3,$B$90&gt;3)</formula>
    </cfRule>
  </conditionalFormatting>
  <conditionalFormatting sqref="B98:C98">
    <cfRule type="expression" dxfId="118" priority="130">
      <formula>AND($B$89&lt;3,$B$90=3)</formula>
    </cfRule>
  </conditionalFormatting>
  <conditionalFormatting sqref="D98:F98">
    <cfRule type="expression" dxfId="117" priority="129">
      <formula>AND($B$89&gt;3,$B$90=3)</formula>
    </cfRule>
  </conditionalFormatting>
  <conditionalFormatting sqref="B98:F98">
    <cfRule type="expression" dxfId="116" priority="128">
      <formula>AND($B$89=3,$B$90=3)</formula>
    </cfRule>
  </conditionalFormatting>
  <conditionalFormatting sqref="B98">
    <cfRule type="expression" dxfId="115" priority="127">
      <formula>AND($B$89&lt;3,$B$90&lt;3)</formula>
    </cfRule>
  </conditionalFormatting>
  <conditionalFormatting sqref="C98">
    <cfRule type="expression" dxfId="114" priority="126">
      <formula>AND($B$89&lt;3,$B$90&gt;3)</formula>
    </cfRule>
  </conditionalFormatting>
  <conditionalFormatting sqref="D98">
    <cfRule type="expression" dxfId="113" priority="125">
      <formula>AND($B$89&gt;3,$B$90&lt;3)</formula>
    </cfRule>
  </conditionalFormatting>
  <conditionalFormatting sqref="E98:F98">
    <cfRule type="expression" dxfId="112" priority="124">
      <formula>AND($B$89&gt;3,$B$90&gt;3)</formula>
    </cfRule>
  </conditionalFormatting>
  <conditionalFormatting sqref="B99">
    <cfRule type="expression" dxfId="111" priority="123">
      <formula>AND($B$84&lt;3,$B$85&lt;3)</formula>
    </cfRule>
  </conditionalFormatting>
  <conditionalFormatting sqref="C99">
    <cfRule type="expression" dxfId="110" priority="122">
      <formula>AND($B$84&lt;3,$B$85&gt;3)</formula>
    </cfRule>
  </conditionalFormatting>
  <conditionalFormatting sqref="D99">
    <cfRule type="expression" dxfId="109" priority="121">
      <formula>AND($B$84&gt;3,$B$85&lt;3)</formula>
    </cfRule>
  </conditionalFormatting>
  <conditionalFormatting sqref="E99:F99">
    <cfRule type="expression" dxfId="108" priority="120">
      <formula>AND($B$84&gt;3,$B$85&gt;3)</formula>
    </cfRule>
  </conditionalFormatting>
  <conditionalFormatting sqref="B99 D99">
    <cfRule type="expression" dxfId="107" priority="119">
      <formula>AND($B$84=3,$B$85&lt;3)</formula>
    </cfRule>
  </conditionalFormatting>
  <conditionalFormatting sqref="C99 E99:F99">
    <cfRule type="expression" dxfId="106" priority="118">
      <formula>AND($B$84=3,$B$85&gt;3)</formula>
    </cfRule>
  </conditionalFormatting>
  <conditionalFormatting sqref="B99:F99">
    <cfRule type="expression" dxfId="105" priority="117">
      <formula>AND($B$84=3,$B$85=3)</formula>
    </cfRule>
  </conditionalFormatting>
  <conditionalFormatting sqref="B101">
    <cfRule type="expression" dxfId="104" priority="107">
      <formula>AND($B$76&lt;3,$B$77&lt;3)</formula>
    </cfRule>
  </conditionalFormatting>
  <conditionalFormatting sqref="C101">
    <cfRule type="expression" dxfId="103" priority="106">
      <formula>AND($B$76&lt;3,$B$77&gt;3)</formula>
    </cfRule>
  </conditionalFormatting>
  <conditionalFormatting sqref="D101">
    <cfRule type="expression" dxfId="102" priority="105">
      <formula>AND($B$76&gt;3,$B$77&lt;3)</formula>
    </cfRule>
  </conditionalFormatting>
  <conditionalFormatting sqref="E101:F101">
    <cfRule type="expression" dxfId="101" priority="104">
      <formula>AND($B$76&gt;3,$B$77&gt;3)</formula>
    </cfRule>
  </conditionalFormatting>
  <conditionalFormatting sqref="B101:C101">
    <cfRule type="expression" dxfId="100" priority="103">
      <formula>AND($B$76&lt;3,$B$77=3)</formula>
    </cfRule>
  </conditionalFormatting>
  <conditionalFormatting sqref="D101:F101">
    <cfRule type="expression" dxfId="99" priority="102">
      <formula>AND($B$76&gt;3,$B$77=3)</formula>
    </cfRule>
  </conditionalFormatting>
  <conditionalFormatting sqref="B101 D101">
    <cfRule type="expression" dxfId="98" priority="101">
      <formula>AND($B$76=3,$B$77&lt;3)</formula>
    </cfRule>
  </conditionalFormatting>
  <conditionalFormatting sqref="C101 E101:F101">
    <cfRule type="expression" dxfId="97" priority="100">
      <formula>AND($B$76=3,$B$77&gt;3)</formula>
    </cfRule>
  </conditionalFormatting>
  <conditionalFormatting sqref="B101:F101">
    <cfRule type="expression" dxfId="96" priority="99">
      <formula>AND($B$76=3,$B$77=3)</formula>
    </cfRule>
  </conditionalFormatting>
  <conditionalFormatting sqref="B102">
    <cfRule type="expression" dxfId="95" priority="98">
      <formula>AND($B$73&lt;3,$B$74&lt;3)</formula>
    </cfRule>
  </conditionalFormatting>
  <conditionalFormatting sqref="B103">
    <cfRule type="expression" dxfId="94" priority="97">
      <formula>AND($B$68&lt;3,$B$69&lt;3)</formula>
    </cfRule>
  </conditionalFormatting>
  <conditionalFormatting sqref="B104">
    <cfRule type="expression" dxfId="93" priority="96">
      <formula>AND($B$63&lt;3,$B$64&lt;3)</formula>
    </cfRule>
  </conditionalFormatting>
  <conditionalFormatting sqref="B105">
    <cfRule type="expression" dxfId="92" priority="68">
      <formula>AND($B$58&lt;3,$B$59&lt;3)</formula>
    </cfRule>
    <cfRule type="expression" dxfId="91" priority="95">
      <formula>AND($B$55&lt;3,$B$56&lt;3)</formula>
    </cfRule>
  </conditionalFormatting>
  <conditionalFormatting sqref="C102">
    <cfRule type="expression" dxfId="90" priority="94">
      <formula>AND($B$73&lt;3,$B$74&gt;3)</formula>
    </cfRule>
  </conditionalFormatting>
  <conditionalFormatting sqref="C103">
    <cfRule type="expression" dxfId="89" priority="93">
      <formula>AND($B$68&lt;3,$B$69&gt;3)</formula>
    </cfRule>
  </conditionalFormatting>
  <conditionalFormatting sqref="C104">
    <cfRule type="expression" dxfId="88" priority="92">
      <formula>AND($B$63&lt;3,$B$64&gt;3)</formula>
    </cfRule>
  </conditionalFormatting>
  <conditionalFormatting sqref="D102">
    <cfRule type="expression" dxfId="87" priority="89">
      <formula>AND($B$73&gt;3,$B$74&lt;3)</formula>
    </cfRule>
    <cfRule type="expression" dxfId="86" priority="91">
      <formula>AND($B$73&gt;3,$B$74&lt;3)</formula>
    </cfRule>
  </conditionalFormatting>
  <conditionalFormatting sqref="D103">
    <cfRule type="expression" dxfId="85" priority="88">
      <formula>AND($B$68&gt;3,$B$69&lt;3)</formula>
    </cfRule>
  </conditionalFormatting>
  <conditionalFormatting sqref="D104">
    <cfRule type="expression" dxfId="84" priority="87">
      <formula>AND($B$63&gt;3,$B$64&lt;3)</formula>
    </cfRule>
  </conditionalFormatting>
  <conditionalFormatting sqref="E102:F102">
    <cfRule type="expression" dxfId="83" priority="86">
      <formula>AND($B$73&gt;3,$B$74&gt;3)</formula>
    </cfRule>
  </conditionalFormatting>
  <conditionalFormatting sqref="E104:F104">
    <cfRule type="expression" dxfId="82" priority="84">
      <formula>AND($B$63&gt;3,$B$64&gt;3)</formula>
    </cfRule>
  </conditionalFormatting>
  <conditionalFormatting sqref="B102:C102">
    <cfRule type="expression" dxfId="81" priority="83">
      <formula>AND($B$73&lt;3,$B$74=3)</formula>
    </cfRule>
  </conditionalFormatting>
  <conditionalFormatting sqref="B103:C103">
    <cfRule type="expression" dxfId="80" priority="82">
      <formula>AND($B$73&lt;3,$B$74=3)</formula>
    </cfRule>
  </conditionalFormatting>
  <conditionalFormatting sqref="B104:C104">
    <cfRule type="expression" dxfId="79" priority="81">
      <formula>AND($B$63&lt;3,$B$64=3)</formula>
    </cfRule>
  </conditionalFormatting>
  <conditionalFormatting sqref="D102:F102">
    <cfRule type="expression" dxfId="78" priority="80">
      <formula>AND($B$73&gt;3,$B$74=3)</formula>
    </cfRule>
  </conditionalFormatting>
  <conditionalFormatting sqref="D103:F103">
    <cfRule type="expression" dxfId="77" priority="79">
      <formula>AND($B$68&gt;3,$B$69=3)</formula>
    </cfRule>
  </conditionalFormatting>
  <conditionalFormatting sqref="D104:F104">
    <cfRule type="expression" dxfId="76" priority="78">
      <formula>AND($B$63&gt;3,$B$64=3)</formula>
    </cfRule>
  </conditionalFormatting>
  <conditionalFormatting sqref="B102 D102">
    <cfRule type="expression" dxfId="75" priority="77">
      <formula>AND($B$73=3,$B$74&lt;3)</formula>
    </cfRule>
  </conditionalFormatting>
  <conditionalFormatting sqref="B104 D104">
    <cfRule type="expression" dxfId="74" priority="75">
      <formula>AND($B$63=3,$B$64&lt;3)</formula>
    </cfRule>
  </conditionalFormatting>
  <conditionalFormatting sqref="C102 E102:F102">
    <cfRule type="expression" dxfId="73" priority="74">
      <formula>AND($B$73=3,$B$74&gt;3)</formula>
    </cfRule>
  </conditionalFormatting>
  <conditionalFormatting sqref="C103 E103:F103">
    <cfRule type="expression" dxfId="72" priority="73">
      <formula>AND($B$68=3,$B$69&gt;3)</formula>
    </cfRule>
  </conditionalFormatting>
  <conditionalFormatting sqref="C104 E104:F104">
    <cfRule type="expression" dxfId="71" priority="72">
      <formula>AND($B$63=3,$B$64&gt;3)</formula>
    </cfRule>
  </conditionalFormatting>
  <conditionalFormatting sqref="B102:F102">
    <cfRule type="expression" dxfId="70" priority="71">
      <formula>AND($B$73=3,$B$74=3)</formula>
    </cfRule>
  </conditionalFormatting>
  <conditionalFormatting sqref="B103:F103">
    <cfRule type="expression" dxfId="69" priority="70">
      <formula>AND($B$68=3,$B$69=3)</formula>
    </cfRule>
  </conditionalFormatting>
  <conditionalFormatting sqref="B104:F104">
    <cfRule type="expression" dxfId="68" priority="69">
      <formula>AND($B$63=3,$B$64=3)</formula>
    </cfRule>
  </conditionalFormatting>
  <conditionalFormatting sqref="B106">
    <cfRule type="expression" dxfId="67" priority="67">
      <formula>AND($B$55&lt;3,$B$56&lt;3)</formula>
    </cfRule>
  </conditionalFormatting>
  <conditionalFormatting sqref="B107">
    <cfRule type="expression" dxfId="66" priority="66">
      <formula>AND($B$50&lt;3,$B$51&lt;3)</formula>
    </cfRule>
  </conditionalFormatting>
  <conditionalFormatting sqref="B108">
    <cfRule type="expression" dxfId="65" priority="65">
      <formula>AND($B$45&lt;3,$B$46&lt;3)</formula>
    </cfRule>
  </conditionalFormatting>
  <conditionalFormatting sqref="C105">
    <cfRule type="expression" dxfId="64" priority="64">
      <formula>AND($B$58&lt;3,$B$59&gt;3)</formula>
    </cfRule>
  </conditionalFormatting>
  <conditionalFormatting sqref="C106">
    <cfRule type="expression" dxfId="63" priority="63">
      <formula>AND($B$55&lt;3,$B$56&gt;3)</formula>
    </cfRule>
  </conditionalFormatting>
  <conditionalFormatting sqref="C107">
    <cfRule type="expression" dxfId="62" priority="62">
      <formula>AND($B$50&lt;3,$B$51&gt;3)</formula>
    </cfRule>
  </conditionalFormatting>
  <conditionalFormatting sqref="C108">
    <cfRule type="expression" dxfId="61" priority="61">
      <formula>AND($B$45&lt;3,$B$46&gt;3)</formula>
    </cfRule>
  </conditionalFormatting>
  <conditionalFormatting sqref="D105">
    <cfRule type="expression" dxfId="60" priority="60">
      <formula>AND($B$58&gt;3,$B$59&lt;3)</formula>
    </cfRule>
  </conditionalFormatting>
  <conditionalFormatting sqref="D106">
    <cfRule type="expression" dxfId="59" priority="59">
      <formula>AND($B$55&gt;3,$B$56&lt;3)</formula>
    </cfRule>
  </conditionalFormatting>
  <conditionalFormatting sqref="D107">
    <cfRule type="expression" dxfId="58" priority="58">
      <formula>AND($B$50&gt;3,$B$51&lt;3)</formula>
    </cfRule>
  </conditionalFormatting>
  <conditionalFormatting sqref="D108">
    <cfRule type="expression" dxfId="57" priority="57">
      <formula>AND($B$45&gt;3,$B$46&lt;3)</formula>
    </cfRule>
  </conditionalFormatting>
  <conditionalFormatting sqref="E105:F105">
    <cfRule type="expression" dxfId="56" priority="56">
      <formula>AND($B$58&gt;3,$B$59&gt;3)</formula>
    </cfRule>
  </conditionalFormatting>
  <conditionalFormatting sqref="E106:F106">
    <cfRule type="expression" dxfId="55" priority="55">
      <formula>AND($B$55&gt;3,$B$56&gt;3)</formula>
    </cfRule>
  </conditionalFormatting>
  <conditionalFormatting sqref="E107:F107">
    <cfRule type="expression" dxfId="54" priority="54">
      <formula>AND($B$50&gt;3,$B$51&gt;3)</formula>
    </cfRule>
  </conditionalFormatting>
  <conditionalFormatting sqref="E108:F108">
    <cfRule type="expression" dxfId="53" priority="53">
      <formula>AND($B$45&gt;3,$B$46&gt;3)</formula>
    </cfRule>
  </conditionalFormatting>
  <conditionalFormatting sqref="B105:C105">
    <cfRule type="expression" dxfId="52" priority="52">
      <formula>AND($B$58&lt;3,$B$59=3)</formula>
    </cfRule>
  </conditionalFormatting>
  <conditionalFormatting sqref="B106:C106">
    <cfRule type="expression" dxfId="51" priority="51">
      <formula>AND($B$55&lt;3,$B$56=3)</formula>
    </cfRule>
  </conditionalFormatting>
  <conditionalFormatting sqref="B107:C107">
    <cfRule type="expression" dxfId="50" priority="50">
      <formula>AND($B$50&lt;3,$B$51=3)</formula>
    </cfRule>
  </conditionalFormatting>
  <conditionalFormatting sqref="B108:C108">
    <cfRule type="expression" dxfId="49" priority="49">
      <formula>AND($B$45&lt;3,$B$46=3)</formula>
    </cfRule>
  </conditionalFormatting>
  <conditionalFormatting sqref="D105:F105">
    <cfRule type="expression" dxfId="48" priority="48">
      <formula>AND($B$58&gt;3,$B$59=3)</formula>
    </cfRule>
  </conditionalFormatting>
  <conditionalFormatting sqref="D106:F106">
    <cfRule type="expression" dxfId="47" priority="47">
      <formula>AND($B$55&gt;3,$B$56=3)</formula>
    </cfRule>
  </conditionalFormatting>
  <conditionalFormatting sqref="D107:F107">
    <cfRule type="expression" dxfId="46" priority="46">
      <formula>AND($B$50&gt;3,$B$51=3)</formula>
    </cfRule>
  </conditionalFormatting>
  <conditionalFormatting sqref="D108:F108">
    <cfRule type="expression" dxfId="45" priority="45">
      <formula>AND($B$45&gt;3,$B$46=3)</formula>
    </cfRule>
  </conditionalFormatting>
  <conditionalFormatting sqref="B105 D105">
    <cfRule type="expression" dxfId="44" priority="44">
      <formula>AND($B$58=3,$B$59&lt;3)</formula>
    </cfRule>
  </conditionalFormatting>
  <conditionalFormatting sqref="B106 D106">
    <cfRule type="expression" dxfId="43" priority="43">
      <formula>AND($B$55=3,$B$56&lt;3)</formula>
    </cfRule>
  </conditionalFormatting>
  <conditionalFormatting sqref="B107 D107">
    <cfRule type="expression" dxfId="42" priority="42">
      <formula>AND($B$50=3,$B$51&lt;3)</formula>
    </cfRule>
  </conditionalFormatting>
  <conditionalFormatting sqref="B108 D108">
    <cfRule type="expression" dxfId="41" priority="41">
      <formula>AND($B$45=3,$B$46&lt;3)</formula>
    </cfRule>
  </conditionalFormatting>
  <conditionalFormatting sqref="C105 E105:F105">
    <cfRule type="expression" dxfId="40" priority="40">
      <formula>AND($B$58=3,$B$59&gt;3)</formula>
    </cfRule>
  </conditionalFormatting>
  <conditionalFormatting sqref="C106 E106:F106">
    <cfRule type="expression" dxfId="39" priority="39">
      <formula>AND($B$55=3,$B$56&gt;3)</formula>
    </cfRule>
  </conditionalFormatting>
  <conditionalFormatting sqref="C107 E107:F107">
    <cfRule type="expression" dxfId="38" priority="38">
      <formula>AND($B$50=3,$B$51&gt;3)</formula>
    </cfRule>
  </conditionalFormatting>
  <conditionalFormatting sqref="C108 E108:F108">
    <cfRule type="expression" dxfId="37" priority="37">
      <formula>AND($B$45=3,$B$46&gt;3)</formula>
    </cfRule>
  </conditionalFormatting>
  <conditionalFormatting sqref="B105:F105">
    <cfRule type="expression" dxfId="36" priority="36">
      <formula>AND($B$58=3,$B$59=3)</formula>
    </cfRule>
  </conditionalFormatting>
  <conditionalFormatting sqref="B106:F106">
    <cfRule type="expression" dxfId="35" priority="35">
      <formula>AND($B$55=3,$B$56=3)</formula>
    </cfRule>
  </conditionalFormatting>
  <conditionalFormatting sqref="B107:F107">
    <cfRule type="expression" dxfId="34" priority="34">
      <formula>AND($B$50=3,$B$51=3)</formula>
    </cfRule>
  </conditionalFormatting>
  <conditionalFormatting sqref="B108:F108">
    <cfRule type="expression" dxfId="33" priority="33">
      <formula>AND($B$45=3,$B$46=3)</formula>
    </cfRule>
  </conditionalFormatting>
  <conditionalFormatting sqref="B100">
    <cfRule type="expression" dxfId="32" priority="32">
      <formula>AND($B$81&lt;3,$B$82&lt;3)</formula>
    </cfRule>
  </conditionalFormatting>
  <conditionalFormatting sqref="C100">
    <cfRule type="expression" dxfId="31" priority="31">
      <formula>AND($B$81&lt;3,$B$82&gt;3)</formula>
    </cfRule>
  </conditionalFormatting>
  <conditionalFormatting sqref="D100">
    <cfRule type="expression" dxfId="30" priority="30">
      <formula>AND($B$81&gt;3,$B$82&lt;3)</formula>
    </cfRule>
  </conditionalFormatting>
  <conditionalFormatting sqref="B100:F100">
    <cfRule type="expression" dxfId="29" priority="29">
      <formula>AND($B$81=3,$B$82=3)</formula>
    </cfRule>
  </conditionalFormatting>
  <conditionalFormatting sqref="B100:C100">
    <cfRule type="expression" dxfId="28" priority="28">
      <formula>AND($B$81&lt;3,$B$82=3)</formula>
    </cfRule>
  </conditionalFormatting>
  <conditionalFormatting sqref="B100 D100">
    <cfRule type="expression" dxfId="27" priority="27">
      <formula>AND($B$81=3,$B$82&lt;3)</formula>
    </cfRule>
  </conditionalFormatting>
  <conditionalFormatting sqref="E100">
    <cfRule type="expression" dxfId="26" priority="26">
      <formula>AND($B$81&gt;3,$B$82&gt;3,$B$81&gt;$B$82)</formula>
    </cfRule>
  </conditionalFormatting>
  <conditionalFormatting sqref="F100">
    <cfRule type="expression" dxfId="25" priority="25">
      <formula>AND($B$81&gt;3,$B$82&gt;3,$B$81&lt;$B$82)</formula>
    </cfRule>
  </conditionalFormatting>
  <conditionalFormatting sqref="C100 F100">
    <cfRule type="expression" dxfId="24" priority="24">
      <formula>AND($B$81=3,$B$82&gt;3)</formula>
    </cfRule>
  </conditionalFormatting>
  <conditionalFormatting sqref="D100:E100">
    <cfRule type="expression" dxfId="23" priority="23">
      <formula>AND($B$81&gt;3,$B$82=3)</formula>
    </cfRule>
  </conditionalFormatting>
  <conditionalFormatting sqref="E100:F100">
    <cfRule type="expression" dxfId="22" priority="22">
      <formula>AND($B$81&gt;3,$B$82&gt;3,$B$81=$B$82)</formula>
    </cfRule>
  </conditionalFormatting>
  <conditionalFormatting sqref="B110">
    <cfRule type="expression" dxfId="21" priority="21">
      <formula>AND($B$35&lt;3,$B$36&lt;3)</formula>
    </cfRule>
  </conditionalFormatting>
  <conditionalFormatting sqref="C110">
    <cfRule type="expression" dxfId="20" priority="20">
      <formula>AND($B$35&lt;3,$B$36&gt;3)</formula>
    </cfRule>
  </conditionalFormatting>
  <conditionalFormatting sqref="D110">
    <cfRule type="expression" dxfId="19" priority="19">
      <formula>AND($B$354&gt;3,$B$36&lt;3)</formula>
    </cfRule>
  </conditionalFormatting>
  <conditionalFormatting sqref="E110:F110">
    <cfRule type="expression" dxfId="18" priority="18">
      <formula>AND($B$35&gt;3,$B$36&gt;3)</formula>
    </cfRule>
  </conditionalFormatting>
  <conditionalFormatting sqref="B110:C110">
    <cfRule type="expression" dxfId="17" priority="17">
      <formula>AND($B$35&lt;3,$B$36=3)</formula>
    </cfRule>
  </conditionalFormatting>
  <conditionalFormatting sqref="D110:F110">
    <cfRule type="expression" dxfId="16" priority="16">
      <formula>AND($B$35&gt;3,$B$36=3)</formula>
    </cfRule>
  </conditionalFormatting>
  <conditionalFormatting sqref="B110 D110">
    <cfRule type="expression" dxfId="15" priority="15">
      <formula>AND($B$35=3,$B$36&lt;3)</formula>
    </cfRule>
  </conditionalFormatting>
  <conditionalFormatting sqref="C110 E110:F110">
    <cfRule type="expression" dxfId="14" priority="14">
      <formula>AND($B$35=3,$B$36&gt;3)</formula>
    </cfRule>
  </conditionalFormatting>
  <conditionalFormatting sqref="B110:F110">
    <cfRule type="expression" dxfId="13" priority="13">
      <formula>AND($B$35=3,$B$36=3)</formula>
    </cfRule>
  </conditionalFormatting>
  <conditionalFormatting sqref="E103:F103">
    <cfRule type="expression" dxfId="12" priority="133">
      <formula>AND($B$68&gt;3,$B$768&gt;3)</formula>
    </cfRule>
  </conditionalFormatting>
  <conditionalFormatting sqref="B103 D103">
    <cfRule type="expression" dxfId="11" priority="134">
      <formula>AND($B$68=3,$B$768&lt;3)</formula>
    </cfRule>
  </conditionalFormatting>
  <conditionalFormatting sqref="B109">
    <cfRule type="expression" dxfId="10" priority="11">
      <formula>AND($B$40&lt;3,$B$41&lt;3)</formula>
    </cfRule>
    <cfRule type="expression" dxfId="9" priority="12">
      <formula>AND($B$40&lt;3,$B$41&lt;3)</formula>
    </cfRule>
  </conditionalFormatting>
  <conditionalFormatting sqref="C109">
    <cfRule type="expression" dxfId="8" priority="10">
      <formula>AND($B$40&lt;3,$B$41&gt;3)</formula>
    </cfRule>
  </conditionalFormatting>
  <conditionalFormatting sqref="D109">
    <cfRule type="expression" dxfId="7" priority="9">
      <formula>AND($B$40&gt;3,$B$41&lt;3)</formula>
    </cfRule>
  </conditionalFormatting>
  <conditionalFormatting sqref="E109">
    <cfRule type="expression" dxfId="6" priority="8">
      <formula>AND($B$40&gt;3,$B$41&gt;3,$B$40&gt;$B$41)</formula>
    </cfRule>
  </conditionalFormatting>
  <conditionalFormatting sqref="F109">
    <cfRule type="expression" dxfId="5" priority="7">
      <formula>AND($B$40&gt;3,$B$41&gt;3,$B$40&lt;$B$41)</formula>
    </cfRule>
  </conditionalFormatting>
  <conditionalFormatting sqref="B109 D109">
    <cfRule type="expression" dxfId="4" priority="5">
      <formula>AND($B$40=3,$B$41&lt;3)</formula>
    </cfRule>
  </conditionalFormatting>
  <conditionalFormatting sqref="C109 E109">
    <cfRule type="expression" dxfId="3" priority="4">
      <formula>AND($B$40=3,$B$41&gt;3)</formula>
    </cfRule>
  </conditionalFormatting>
  <conditionalFormatting sqref="D109 F109">
    <cfRule type="expression" dxfId="2" priority="3">
      <formula>AND($B$40&gt;3,$B$41=3)</formula>
    </cfRule>
  </conditionalFormatting>
  <conditionalFormatting sqref="E109:F109">
    <cfRule type="expression" dxfId="1" priority="2">
      <formula>AND($B$40&gt;3,$B$41&gt;3,$B$40=$B$41)</formula>
    </cfRule>
  </conditionalFormatting>
  <conditionalFormatting sqref="B109:F109">
    <cfRule type="expression" dxfId="0" priority="1">
      <formula>AND($B$40=3,$B$41=3)</formula>
    </cfRule>
  </conditionalFormatting>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Organizational diagnosis</vt:lpstr>
      <vt:lpstr>Chart</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 Grøn</dc:creator>
  <cp:lastModifiedBy>User</cp:lastModifiedBy>
  <dcterms:created xsi:type="dcterms:W3CDTF">2014-09-30T12:08:39Z</dcterms:created>
  <dcterms:modified xsi:type="dcterms:W3CDTF">2019-05-28T19:31:04Z</dcterms:modified>
</cp:coreProperties>
</file>